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ERPC\Downloads\"/>
    </mc:Choice>
  </mc:AlternateContent>
  <xr:revisionPtr revIDLastSave="0" documentId="13_ncr:1_{FCE1C340-4BFD-4407-A975-AC160E7738A0}" xr6:coauthVersionLast="47" xr6:coauthVersionMax="47" xr10:uidLastSave="{00000000-0000-0000-0000-000000000000}"/>
  <bookViews>
    <workbookView xWindow="16995" yWindow="1155" windowWidth="23805" windowHeight="20070" tabRatio="500" xr2:uid="{00000000-000D-0000-FFFF-FFFF00000000}"/>
  </bookViews>
  <sheets>
    <sheet name="Лист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54" i="1" l="1"/>
  <c r="F54" i="1"/>
  <c r="C54" i="1"/>
  <c r="E30" i="1"/>
  <c r="E29" i="1"/>
  <c r="F29" i="1" s="1"/>
  <c r="G30" i="1"/>
  <c r="H30" i="1" s="1"/>
  <c r="F30" i="1"/>
  <c r="D30" i="1"/>
  <c r="G29" i="1"/>
  <c r="H29" i="1" s="1"/>
  <c r="D29" i="1"/>
  <c r="C13" i="1"/>
  <c r="G52" i="1"/>
  <c r="H52" i="1" s="1"/>
  <c r="E52" i="1"/>
  <c r="F52" i="1" s="1"/>
  <c r="D52" i="1"/>
  <c r="G51" i="1"/>
  <c r="H51" i="1" s="1"/>
  <c r="E51" i="1"/>
  <c r="F51" i="1" s="1"/>
  <c r="D51" i="1"/>
  <c r="G50" i="1"/>
  <c r="H50" i="1" s="1"/>
  <c r="E50" i="1"/>
  <c r="F50" i="1" s="1"/>
  <c r="D50" i="1"/>
  <c r="G49" i="1"/>
  <c r="H49" i="1" s="1"/>
  <c r="E49" i="1"/>
  <c r="F49" i="1" s="1"/>
  <c r="D49" i="1"/>
  <c r="G48" i="1"/>
  <c r="H48" i="1" s="1"/>
  <c r="E48" i="1"/>
  <c r="F48" i="1" s="1"/>
  <c r="D48" i="1"/>
  <c r="G47" i="1"/>
  <c r="H47" i="1" s="1"/>
  <c r="E47" i="1"/>
  <c r="F47" i="1" s="1"/>
  <c r="D47" i="1"/>
  <c r="G46" i="1"/>
  <c r="H46" i="1" s="1"/>
  <c r="E46" i="1"/>
  <c r="F46" i="1" s="1"/>
  <c r="D46" i="1"/>
  <c r="G45" i="1"/>
  <c r="H45" i="1" s="1"/>
  <c r="E45" i="1"/>
  <c r="F45" i="1" s="1"/>
  <c r="D45" i="1"/>
  <c r="G44" i="1"/>
  <c r="H44" i="1" s="1"/>
  <c r="E44" i="1"/>
  <c r="F44" i="1" s="1"/>
  <c r="D44" i="1"/>
  <c r="G43" i="1"/>
  <c r="H43" i="1" s="1"/>
  <c r="E43" i="1"/>
  <c r="F43" i="1" s="1"/>
  <c r="D43" i="1"/>
  <c r="G42" i="1"/>
  <c r="H42" i="1" s="1"/>
  <c r="E42" i="1"/>
  <c r="F42" i="1" s="1"/>
  <c r="D42" i="1"/>
  <c r="G41" i="1"/>
  <c r="H41" i="1" s="1"/>
  <c r="E41" i="1"/>
  <c r="F41" i="1" s="1"/>
  <c r="D41" i="1"/>
  <c r="G40" i="1"/>
  <c r="H40" i="1" s="1"/>
  <c r="E40" i="1"/>
  <c r="F40" i="1" s="1"/>
  <c r="D40" i="1"/>
  <c r="G39" i="1"/>
  <c r="H39" i="1" s="1"/>
  <c r="E39" i="1"/>
  <c r="F39" i="1" s="1"/>
  <c r="D39" i="1"/>
  <c r="G38" i="1"/>
  <c r="H38" i="1" s="1"/>
  <c r="E38" i="1"/>
  <c r="F38" i="1" s="1"/>
  <c r="D38" i="1"/>
  <c r="G37" i="1"/>
  <c r="H37" i="1" s="1"/>
  <c r="E37" i="1"/>
  <c r="F37" i="1" s="1"/>
  <c r="D37" i="1"/>
  <c r="G36" i="1"/>
  <c r="H36" i="1" s="1"/>
  <c r="E36" i="1"/>
  <c r="F36" i="1" s="1"/>
  <c r="D36" i="1"/>
  <c r="G35" i="1"/>
  <c r="H35" i="1" s="1"/>
  <c r="E35" i="1"/>
  <c r="F35" i="1" s="1"/>
  <c r="D35" i="1"/>
  <c r="G34" i="1"/>
  <c r="H34" i="1" s="1"/>
  <c r="E34" i="1"/>
  <c r="F34" i="1" s="1"/>
  <c r="D34" i="1"/>
  <c r="G33" i="1"/>
  <c r="H33" i="1" s="1"/>
  <c r="E33" i="1"/>
  <c r="F33" i="1" s="1"/>
  <c r="D33" i="1"/>
  <c r="G32" i="1"/>
  <c r="H32" i="1" s="1"/>
  <c r="E32" i="1"/>
  <c r="F32" i="1" s="1"/>
  <c r="D32" i="1"/>
  <c r="G28" i="1"/>
  <c r="H28" i="1" s="1"/>
  <c r="E28" i="1"/>
  <c r="F28" i="1" s="1"/>
  <c r="D28" i="1"/>
  <c r="G27" i="1"/>
  <c r="H27" i="1" s="1"/>
  <c r="E27" i="1"/>
  <c r="F27" i="1" s="1"/>
  <c r="D27" i="1"/>
  <c r="G26" i="1"/>
  <c r="H26" i="1" s="1"/>
  <c r="E26" i="1"/>
  <c r="F26" i="1" s="1"/>
  <c r="D26" i="1"/>
  <c r="G25" i="1"/>
  <c r="H25" i="1" s="1"/>
  <c r="E25" i="1"/>
  <c r="D25" i="1"/>
  <c r="E54" i="1" l="1"/>
  <c r="D54" i="1"/>
  <c r="H54" i="1"/>
  <c r="D11" i="1" s="1"/>
  <c r="F11" i="1" s="1"/>
  <c r="F25" i="1"/>
  <c r="C11" i="1" s="1"/>
  <c r="E11" i="1" s="1"/>
</calcChain>
</file>

<file path=xl/sharedStrings.xml><?xml version="1.0" encoding="utf-8"?>
<sst xmlns="http://schemas.openxmlformats.org/spreadsheetml/2006/main" count="86" uniqueCount="80">
  <si>
    <t>Приходно-расходная смета ДТСН "Духанино Парк"
на 2025-2026 года.</t>
  </si>
  <si>
    <t>Подготовлена на основании:
Анализа хозяйственной деятельности ДТСН "Духанино Парк" за 2023-2024 года.
Конъюнктурного анализа цен на товары и услуги по итогам расходов за 2023-2024 года  и темпам инфляции.
Подлежит утверждению на Общем собрании членов ДТСН "Духанино Парк" согласно ФЗ-217
Обоснование расходной части по каждому пункту сметы приведено в финансово-экономическом обосновании (ФЭО), прилагаемом к проекту сметы.</t>
  </si>
  <si>
    <t>ДОХОДНАЯ ЧАСТЬ</t>
  </si>
  <si>
    <t>Вариант 1</t>
  </si>
  <si>
    <t>Вариант 2</t>
  </si>
  <si>
    <t>Доходы</t>
  </si>
  <si>
    <t>Сумма c уч / мес</t>
  </si>
  <si>
    <t>Сумма c сотки / мес</t>
  </si>
  <si>
    <t>Итого по соткам</t>
  </si>
  <si>
    <t>Итого по участкам</t>
  </si>
  <si>
    <t>Членские взносы</t>
  </si>
  <si>
    <t>Целевые взносы</t>
  </si>
  <si>
    <t>Итого доходная честь на год</t>
  </si>
  <si>
    <t>Участков всего</t>
  </si>
  <si>
    <t>Соток всего</t>
  </si>
  <si>
    <t>Период (мес)</t>
  </si>
  <si>
    <t>РАСХОДНАЯ ЧАСТЬ</t>
  </si>
  <si>
    <t>ВАРИАНТ 1</t>
  </si>
  <si>
    <t>ВАРИАНТ 2</t>
  </si>
  <si>
    <t>№</t>
  </si>
  <si>
    <t>Наименование статьи расхода</t>
  </si>
  <si>
    <t>Сумма годовая, руб.</t>
  </si>
  <si>
    <t>Сумма в месяц</t>
  </si>
  <si>
    <t>С участка в год</t>
  </si>
  <si>
    <t>С участка в мес</t>
  </si>
  <si>
    <t>С сотки в год</t>
  </si>
  <si>
    <t>С сотки в мес</t>
  </si>
  <si>
    <t>Электроэнергия общего пользования</t>
  </si>
  <si>
    <t>Вывоз ТБО Рузский РО</t>
  </si>
  <si>
    <t>Вывоз ТБО ЭкорегионСервис</t>
  </si>
  <si>
    <t>Мособлгаз</t>
  </si>
  <si>
    <t>Услуги связи, интернет</t>
  </si>
  <si>
    <t>Заработная плата, вкл. НДФЛ:</t>
  </si>
  <si>
    <t>Председатель</t>
  </si>
  <si>
    <t>Взносы с заработной платы</t>
  </si>
  <si>
    <t>Земельный налог</t>
  </si>
  <si>
    <t>Бухгалтерские услуги</t>
  </si>
  <si>
    <t>Бухгалтерская программа</t>
  </si>
  <si>
    <t>Электронный документооборот</t>
  </si>
  <si>
    <t>Банковские услуги</t>
  </si>
  <si>
    <t>Домен, обслуживание сайта</t>
  </si>
  <si>
    <t>Канцелярские расходы</t>
  </si>
  <si>
    <t>Почтовые расходы</t>
  </si>
  <si>
    <t>Транспортные расходы</t>
  </si>
  <si>
    <t>Консультационные, юридические услуги, судебные пошлины</t>
  </si>
  <si>
    <t>Содержание и ремонт дорог, содержание и ремонт ливневки, благоустройство территории общего пользования(в т.ч. пруд, детская площадка):</t>
  </si>
  <si>
    <t>Обслуживание септика на КПП</t>
  </si>
  <si>
    <t>Содержание и обслуживание КПП</t>
  </si>
  <si>
    <t>Услуги электрика</t>
  </si>
  <si>
    <t>Уборка снега спецтехникой</t>
  </si>
  <si>
    <t>Хозяйственные расходы (приобретение инструмента, ремонт инструмента, расходные материалы для инструмента, в т.ч. бензин, приобретение материалов для мелкого ремонта, лампочек и пр.)</t>
  </si>
  <si>
    <t>Непредвиденные расходы</t>
  </si>
  <si>
    <t>ИТОГО</t>
  </si>
  <si>
    <t>Откатные ворота</t>
  </si>
  <si>
    <t>Разнорабочий</t>
  </si>
  <si>
    <t>Обслуживание шлагбаума и ворот</t>
  </si>
  <si>
    <t>7</t>
  </si>
  <si>
    <t>7.1</t>
  </si>
  <si>
    <t>7.2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</si>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</sst>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charset val="1"/>
    </font>
    <font>
      <b/>
      <sz val="13"/>
      <color rgb="FF000000"/>
      <name val="Arial"/>
      <charset val="1"/>
    </font>
    <font>
      <b/>
      <sz val="11"/>
      <color rgb="FF000000"/>
      <name val="Arial"/>
      <charset val="1"/>
    </font>
    <font>
      <b/>
      <i/>
      <sz val="14"/>
      <color rgb="FF000000"/>
      <name val="Arial"/>
      <charset val="1"/>
    </font>
    <font>
      <sz val="11"/>
      <color rgb="FF000000"/>
      <name val="Arial"/>
      <charset val="1"/>
    </font>
    <font>
      <b/>
      <i/>
      <sz val="10"/>
      <color rgb="FF000000"/>
      <name val="Arial"/>
      <charset val="1"/>
    </font>
    <font>
      <b/>
      <i/>
      <sz val="11"/>
      <color rgb="FF000000"/>
      <name val="Arial"/>
      <charset val="1"/>
    </font>
    <font>
      <b/>
      <sz val="10"/>
      <color rgb="FF000000"/>
      <name val="Arial"/>
      <charset val="1"/>
    </font>
    <font>
      <sz val="8"/>
      <name val="Arial"/>
      <charset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4" fillId="0" borderId="2" xfId="0" applyFont="1" applyBorder="1"/>
    <xf numFmtId="0" fontId="2" fillId="0" borderId="3" xfId="0" applyFont="1" applyBorder="1"/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wrapText="1"/>
    </xf>
    <xf numFmtId="4" fontId="2" fillId="0" borderId="6" xfId="0" applyNumberFormat="1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9" xfId="0" applyFont="1" applyBorder="1"/>
    <xf numFmtId="0" fontId="2" fillId="0" borderId="10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18" xfId="0" applyFont="1" applyBorder="1" applyAlignment="1">
      <alignment horizontal="left" vertical="center" wrapText="1"/>
    </xf>
    <xf numFmtId="4" fontId="0" fillId="0" borderId="18" xfId="0" applyNumberFormat="1" applyBorder="1" applyAlignment="1">
      <alignment horizontal="right" vertical="center"/>
    </xf>
    <xf numFmtId="4" fontId="4" fillId="0" borderId="19" xfId="0" applyNumberFormat="1" applyFont="1" applyBorder="1" applyAlignment="1">
      <alignment vertical="center"/>
    </xf>
    <xf numFmtId="4" fontId="4" fillId="0" borderId="17" xfId="0" applyNumberFormat="1" applyFont="1" applyBorder="1" applyAlignment="1">
      <alignment vertical="center"/>
    </xf>
    <xf numFmtId="4" fontId="4" fillId="0" borderId="20" xfId="0" applyNumberFormat="1" applyFont="1" applyBorder="1" applyAlignment="1">
      <alignment vertical="center"/>
    </xf>
    <xf numFmtId="4" fontId="4" fillId="0" borderId="21" xfId="0" applyNumberFormat="1" applyFont="1" applyBorder="1" applyAlignment="1">
      <alignment vertical="center"/>
    </xf>
    <xf numFmtId="0" fontId="0" fillId="0" borderId="5" xfId="0" applyFont="1" applyBorder="1" applyAlignment="1">
      <alignment horizontal="left" vertical="center" wrapText="1"/>
    </xf>
    <xf numFmtId="4" fontId="0" fillId="0" borderId="5" xfId="0" applyNumberFormat="1" applyBorder="1" applyAlignment="1">
      <alignment horizontal="right" vertical="center"/>
    </xf>
    <xf numFmtId="4" fontId="4" fillId="0" borderId="22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0" fontId="0" fillId="0" borderId="24" xfId="0" applyFont="1" applyBorder="1" applyAlignment="1">
      <alignment horizontal="left" vertical="center" wrapText="1"/>
    </xf>
    <xf numFmtId="4" fontId="0" fillId="0" borderId="24" xfId="0" applyNumberFormat="1" applyBorder="1" applyAlignment="1">
      <alignment horizontal="right" vertical="center"/>
    </xf>
    <xf numFmtId="4" fontId="4" fillId="0" borderId="25" xfId="0" applyNumberFormat="1" applyFont="1" applyBorder="1" applyAlignment="1">
      <alignment vertical="center"/>
    </xf>
    <xf numFmtId="0" fontId="0" fillId="0" borderId="10" xfId="0" applyFont="1" applyBorder="1" applyAlignment="1">
      <alignment horizontal="left" vertical="center" wrapText="1"/>
    </xf>
    <xf numFmtId="4" fontId="0" fillId="0" borderId="10" xfId="0" applyNumberFormat="1" applyBorder="1" applyAlignment="1">
      <alignment horizontal="right" vertical="center"/>
    </xf>
    <xf numFmtId="4" fontId="4" fillId="0" borderId="11" xfId="0" applyNumberFormat="1" applyFont="1" applyBorder="1" applyAlignment="1">
      <alignment vertical="center"/>
    </xf>
    <xf numFmtId="4" fontId="4" fillId="0" borderId="27" xfId="0" applyNumberFormat="1" applyFont="1" applyBorder="1" applyAlignment="1">
      <alignment vertical="center"/>
    </xf>
    <xf numFmtId="4" fontId="4" fillId="0" borderId="9" xfId="0" applyNumberFormat="1" applyFont="1" applyBorder="1" applyAlignment="1">
      <alignment vertical="center"/>
    </xf>
    <xf numFmtId="4" fontId="4" fillId="0" borderId="28" xfId="0" applyNumberFormat="1" applyFont="1" applyBorder="1" applyAlignment="1">
      <alignment vertical="center"/>
    </xf>
    <xf numFmtId="4" fontId="4" fillId="0" borderId="29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4" fontId="2" fillId="0" borderId="13" xfId="0" applyNumberFormat="1" applyFont="1" applyBorder="1" applyAlignment="1">
      <alignment vertical="center"/>
    </xf>
    <xf numFmtId="4" fontId="2" fillId="0" borderId="1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4" fontId="1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/>
    <xf numFmtId="49" fontId="0" fillId="0" borderId="0" xfId="0" applyNumberFormat="1"/>
    <xf numFmtId="49" fontId="4" fillId="0" borderId="0" xfId="0" applyNumberFormat="1" applyFont="1" applyAlignment="1">
      <alignment wrapText="1"/>
    </xf>
    <xf numFmtId="49" fontId="5" fillId="0" borderId="12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right"/>
    </xf>
    <xf numFmtId="49" fontId="7" fillId="0" borderId="4" xfId="0" applyNumberFormat="1" applyFont="1" applyBorder="1" applyAlignment="1">
      <alignment horizontal="right"/>
    </xf>
    <xf numFmtId="49" fontId="7" fillId="0" borderId="23" xfId="0" applyNumberFormat="1" applyFont="1" applyBorder="1" applyAlignment="1">
      <alignment horizontal="right"/>
    </xf>
    <xf numFmtId="49" fontId="7" fillId="0" borderId="23" xfId="0" applyNumberFormat="1" applyFont="1" applyFill="1" applyBorder="1" applyAlignment="1">
      <alignment horizontal="right"/>
    </xf>
    <xf numFmtId="0" fontId="0" fillId="0" borderId="24" xfId="0" applyFont="1" applyFill="1" applyBorder="1" applyAlignment="1">
      <alignment horizontal="left" vertical="center" wrapText="1"/>
    </xf>
    <xf numFmtId="4" fontId="0" fillId="0" borderId="24" xfId="0" applyNumberFormat="1" applyFill="1" applyBorder="1" applyAlignment="1">
      <alignment horizontal="right" vertical="center"/>
    </xf>
    <xf numFmtId="4" fontId="4" fillId="0" borderId="22" xfId="0" applyNumberFormat="1" applyFont="1" applyFill="1" applyBorder="1" applyAlignment="1">
      <alignment vertical="center"/>
    </xf>
    <xf numFmtId="4" fontId="4" fillId="0" borderId="4" xfId="0" applyNumberFormat="1" applyFont="1" applyFill="1" applyBorder="1" applyAlignment="1">
      <alignment vertical="center"/>
    </xf>
    <xf numFmtId="4" fontId="4" fillId="0" borderId="6" xfId="0" applyNumberFormat="1" applyFont="1" applyFill="1" applyBorder="1" applyAlignment="1">
      <alignment vertical="center"/>
    </xf>
    <xf numFmtId="4" fontId="4" fillId="0" borderId="21" xfId="0" applyNumberFormat="1" applyFont="1" applyFill="1" applyBorder="1" applyAlignment="1">
      <alignment vertical="center"/>
    </xf>
    <xf numFmtId="4" fontId="4" fillId="0" borderId="20" xfId="0" applyNumberFormat="1" applyFont="1" applyFill="1" applyBorder="1" applyAlignment="1">
      <alignment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right"/>
    </xf>
    <xf numFmtId="0" fontId="0" fillId="0" borderId="10" xfId="0" applyFont="1" applyFill="1" applyBorder="1" applyAlignment="1">
      <alignment horizontal="left" vertical="center" wrapText="1"/>
    </xf>
    <xf numFmtId="4" fontId="0" fillId="0" borderId="10" xfId="0" applyNumberFormat="1" applyFill="1" applyBorder="1" applyAlignment="1">
      <alignment horizontal="right" vertical="center"/>
    </xf>
    <xf numFmtId="4" fontId="4" fillId="0" borderId="11" xfId="0" applyNumberFormat="1" applyFont="1" applyFill="1" applyBorder="1" applyAlignment="1">
      <alignment vertical="center"/>
    </xf>
    <xf numFmtId="49" fontId="7" fillId="0" borderId="17" xfId="0" applyNumberFormat="1" applyFont="1" applyFill="1" applyBorder="1" applyAlignment="1">
      <alignment horizontal="right"/>
    </xf>
    <xf numFmtId="0" fontId="0" fillId="0" borderId="18" xfId="0" applyFont="1" applyFill="1" applyBorder="1" applyAlignment="1">
      <alignment horizontal="left" vertical="center" wrapText="1"/>
    </xf>
    <xf numFmtId="4" fontId="0" fillId="0" borderId="18" xfId="0" applyNumberFormat="1" applyFill="1" applyBorder="1" applyAlignment="1">
      <alignment horizontal="right" vertical="center"/>
    </xf>
    <xf numFmtId="4" fontId="4" fillId="0" borderId="19" xfId="0" applyNumberFormat="1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"/>
  <sheetViews>
    <sheetView tabSelected="1" topLeftCell="A13" zoomScaleNormal="100" workbookViewId="0">
      <selection activeCell="H54" sqref="H54"/>
    </sheetView>
  </sheetViews>
  <sheetFormatPr defaultColWidth="12.42578125" defaultRowHeight="12.75" x14ac:dyDescent="0.2"/>
  <cols>
    <col min="1" max="1" width="5.42578125" style="59" customWidth="1"/>
    <col min="2" max="2" width="39.7109375" customWidth="1"/>
    <col min="3" max="3" width="13.85546875" customWidth="1"/>
    <col min="4" max="4" width="15.140625" customWidth="1"/>
    <col min="5" max="5" width="14.85546875" customWidth="1"/>
    <col min="6" max="6" width="15.140625" customWidth="1"/>
    <col min="7" max="7" width="18" customWidth="1"/>
    <col min="8" max="8" width="16.7109375" customWidth="1"/>
  </cols>
  <sheetData>
    <row r="1" spans="1:6" ht="44.25" customHeight="1" x14ac:dyDescent="0.2">
      <c r="B1" s="54" t="s">
        <v>0</v>
      </c>
      <c r="C1" s="54"/>
      <c r="D1" s="54"/>
      <c r="E1" s="54"/>
      <c r="F1" s="54"/>
    </row>
    <row r="3" spans="1:6" ht="15.75" customHeight="1" x14ac:dyDescent="0.2">
      <c r="B3" s="55" t="s">
        <v>1</v>
      </c>
      <c r="C3" s="55"/>
      <c r="D3" s="55"/>
      <c r="E3" s="55"/>
      <c r="F3" s="55"/>
    </row>
    <row r="4" spans="1:6" x14ac:dyDescent="0.2">
      <c r="B4" s="55"/>
      <c r="C4" s="55"/>
      <c r="D4" s="55"/>
      <c r="E4" s="55"/>
      <c r="F4" s="55"/>
    </row>
    <row r="5" spans="1:6" x14ac:dyDescent="0.2">
      <c r="B5" s="55"/>
      <c r="C5" s="55"/>
      <c r="D5" s="55"/>
      <c r="E5" s="55"/>
      <c r="F5" s="55"/>
    </row>
    <row r="6" spans="1:6" ht="99" customHeight="1" x14ac:dyDescent="0.2">
      <c r="B6" s="55"/>
      <c r="C6" s="55"/>
      <c r="D6" s="55"/>
      <c r="E6" s="55"/>
      <c r="F6" s="55"/>
    </row>
    <row r="8" spans="1:6" ht="18.75" x14ac:dyDescent="0.3">
      <c r="B8" s="56" t="s">
        <v>2</v>
      </c>
      <c r="C8" s="56"/>
      <c r="D8" s="56"/>
      <c r="E8" s="56"/>
      <c r="F8" s="56"/>
    </row>
    <row r="9" spans="1:6" ht="15" x14ac:dyDescent="0.25">
      <c r="B9" s="1"/>
      <c r="C9" s="2" t="s">
        <v>3</v>
      </c>
      <c r="D9" s="2" t="s">
        <v>4</v>
      </c>
      <c r="E9" s="2"/>
      <c r="F9" s="2"/>
    </row>
    <row r="10" spans="1:6" ht="34.5" customHeight="1" x14ac:dyDescent="0.25">
      <c r="A10" s="60"/>
      <c r="B10" s="3" t="s">
        <v>5</v>
      </c>
      <c r="C10" s="4" t="s">
        <v>6</v>
      </c>
      <c r="D10" s="4" t="s">
        <v>7</v>
      </c>
      <c r="E10" s="4" t="s">
        <v>8</v>
      </c>
      <c r="F10" s="5" t="s">
        <v>9</v>
      </c>
    </row>
    <row r="11" spans="1:6" ht="15" x14ac:dyDescent="0.25">
      <c r="A11" s="60"/>
      <c r="B11" s="3" t="s">
        <v>10</v>
      </c>
      <c r="C11" s="6">
        <f>F54</f>
        <v>2855.9756944444453</v>
      </c>
      <c r="D11" s="6">
        <f>H54</f>
        <v>294.80858284536913</v>
      </c>
      <c r="E11" s="6">
        <f>C11*C15*C17</f>
        <v>5757647.0000000019</v>
      </c>
      <c r="F11" s="7">
        <f>C16*D11*C17</f>
        <v>5757647</v>
      </c>
    </row>
    <row r="12" spans="1:6" ht="15" x14ac:dyDescent="0.25">
      <c r="A12" s="60"/>
      <c r="B12" s="3" t="s">
        <v>11</v>
      </c>
      <c r="C12" s="8"/>
      <c r="D12" s="8"/>
      <c r="E12" s="8"/>
      <c r="F12" s="9"/>
    </row>
    <row r="13" spans="1:6" ht="16.5" x14ac:dyDescent="0.25">
      <c r="B13" s="10" t="s">
        <v>12</v>
      </c>
      <c r="C13" s="57">
        <f>C54</f>
        <v>5757647</v>
      </c>
      <c r="D13" s="57"/>
      <c r="E13" s="57"/>
      <c r="F13" s="57"/>
    </row>
    <row r="14" spans="1:6" ht="15" x14ac:dyDescent="0.25">
      <c r="B14" s="58"/>
      <c r="C14" s="58"/>
      <c r="D14" s="58"/>
      <c r="E14" s="58"/>
      <c r="F14" s="58"/>
    </row>
    <row r="15" spans="1:6" ht="15" x14ac:dyDescent="0.25">
      <c r="B15" s="11" t="s">
        <v>13</v>
      </c>
      <c r="C15" s="12">
        <v>168</v>
      </c>
      <c r="D15" s="12"/>
      <c r="E15" s="12"/>
      <c r="F15" s="13"/>
    </row>
    <row r="16" spans="1:6" ht="15" x14ac:dyDescent="0.25">
      <c r="B16" s="11" t="s">
        <v>14</v>
      </c>
      <c r="C16" s="12">
        <v>1627.51</v>
      </c>
      <c r="D16" s="12"/>
      <c r="E16" s="12"/>
      <c r="F16" s="13"/>
    </row>
    <row r="17" spans="1:8" ht="15" x14ac:dyDescent="0.25">
      <c r="B17" s="14" t="s">
        <v>15</v>
      </c>
      <c r="C17" s="15">
        <v>12</v>
      </c>
      <c r="D17" s="16"/>
      <c r="E17" s="16"/>
      <c r="F17" s="17"/>
    </row>
    <row r="21" spans="1:8" ht="18.75" x14ac:dyDescent="0.2">
      <c r="A21" s="51" t="s">
        <v>16</v>
      </c>
      <c r="B21" s="51"/>
      <c r="C21" s="51"/>
      <c r="D21" s="51"/>
      <c r="E21" s="51"/>
      <c r="F21" s="51"/>
      <c r="G21" s="51"/>
      <c r="H21" s="51"/>
    </row>
    <row r="23" spans="1:8" ht="15" x14ac:dyDescent="0.25">
      <c r="E23" s="52" t="s">
        <v>17</v>
      </c>
      <c r="F23" s="52"/>
      <c r="G23" s="52" t="s">
        <v>18</v>
      </c>
      <c r="H23" s="52"/>
    </row>
    <row r="24" spans="1:8" ht="48" customHeight="1" x14ac:dyDescent="0.2">
      <c r="A24" s="61" t="s">
        <v>19</v>
      </c>
      <c r="B24" s="18" t="s">
        <v>20</v>
      </c>
      <c r="C24" s="18" t="s">
        <v>21</v>
      </c>
      <c r="D24" s="19" t="s">
        <v>22</v>
      </c>
      <c r="E24" s="20" t="s">
        <v>23</v>
      </c>
      <c r="F24" s="21" t="s">
        <v>24</v>
      </c>
      <c r="G24" s="22" t="s">
        <v>25</v>
      </c>
      <c r="H24" s="23" t="s">
        <v>26</v>
      </c>
    </row>
    <row r="25" spans="1:8" ht="14.25" x14ac:dyDescent="0.2">
      <c r="A25" s="62">
        <v>1</v>
      </c>
      <c r="B25" s="24" t="s">
        <v>27</v>
      </c>
      <c r="C25" s="25">
        <v>175000</v>
      </c>
      <c r="D25" s="26">
        <f t="shared" ref="D25:D30" si="0">C25/12</f>
        <v>14583.333333333334</v>
      </c>
      <c r="E25" s="27">
        <f>C25/C15</f>
        <v>1041.6666666666667</v>
      </c>
      <c r="F25" s="28">
        <f t="shared" ref="F25:F30" si="1">E25/12</f>
        <v>86.805555555555557</v>
      </c>
      <c r="G25" s="29">
        <f t="shared" ref="G25:G28" si="2">C25/$C$16</f>
        <v>107.52622103704432</v>
      </c>
      <c r="H25" s="28">
        <f t="shared" ref="H25:H30" si="3">G25/12</f>
        <v>8.9605184197536936</v>
      </c>
    </row>
    <row r="26" spans="1:8" ht="14.25" x14ac:dyDescent="0.2">
      <c r="A26" s="63">
        <v>2</v>
      </c>
      <c r="B26" s="30" t="s">
        <v>28</v>
      </c>
      <c r="C26" s="31">
        <v>95000</v>
      </c>
      <c r="D26" s="32">
        <f t="shared" si="0"/>
        <v>7916.666666666667</v>
      </c>
      <c r="E26" s="33">
        <f>C26/C15</f>
        <v>565.47619047619048</v>
      </c>
      <c r="F26" s="34">
        <f t="shared" si="1"/>
        <v>47.123015873015873</v>
      </c>
      <c r="G26" s="29">
        <f t="shared" si="2"/>
        <v>58.371377134395487</v>
      </c>
      <c r="H26" s="28">
        <f t="shared" si="3"/>
        <v>4.8642814278662909</v>
      </c>
    </row>
    <row r="27" spans="1:8" ht="14.25" x14ac:dyDescent="0.2">
      <c r="A27" s="63">
        <v>3</v>
      </c>
      <c r="B27" s="30" t="s">
        <v>29</v>
      </c>
      <c r="C27" s="31">
        <v>795000</v>
      </c>
      <c r="D27" s="32">
        <f t="shared" si="0"/>
        <v>66250</v>
      </c>
      <c r="E27" s="33">
        <f>C27/C15</f>
        <v>4732.1428571428569</v>
      </c>
      <c r="F27" s="34">
        <f t="shared" si="1"/>
        <v>394.34523809523807</v>
      </c>
      <c r="G27" s="29">
        <f t="shared" si="2"/>
        <v>488.47626128257275</v>
      </c>
      <c r="H27" s="28">
        <f t="shared" si="3"/>
        <v>40.706355106881063</v>
      </c>
    </row>
    <row r="28" spans="1:8" ht="14.25" x14ac:dyDescent="0.2">
      <c r="A28" s="63">
        <v>4</v>
      </c>
      <c r="B28" s="30" t="s">
        <v>30</v>
      </c>
      <c r="C28" s="31">
        <v>160000</v>
      </c>
      <c r="D28" s="32">
        <f t="shared" si="0"/>
        <v>13333.333333333334</v>
      </c>
      <c r="E28" s="33">
        <f>C28/C15</f>
        <v>952.38095238095241</v>
      </c>
      <c r="F28" s="34">
        <f t="shared" si="1"/>
        <v>79.365079365079367</v>
      </c>
      <c r="G28" s="29">
        <f t="shared" si="2"/>
        <v>98.309687805297671</v>
      </c>
      <c r="H28" s="28">
        <f t="shared" si="3"/>
        <v>8.1924739837748053</v>
      </c>
    </row>
    <row r="29" spans="1:8" s="73" customFormat="1" ht="14.25" x14ac:dyDescent="0.2">
      <c r="A29" s="64" t="s">
        <v>78</v>
      </c>
      <c r="B29" s="35" t="s">
        <v>31</v>
      </c>
      <c r="C29" s="36">
        <v>14400</v>
      </c>
      <c r="D29" s="37">
        <f t="shared" si="0"/>
        <v>1200</v>
      </c>
      <c r="E29" s="33">
        <f>C29/C15</f>
        <v>85.714285714285708</v>
      </c>
      <c r="F29" s="34">
        <f t="shared" si="1"/>
        <v>7.1428571428571423</v>
      </c>
      <c r="G29" s="29">
        <f t="shared" ref="G29:G30" si="4">C29/$C$16</f>
        <v>8.8478719024767898</v>
      </c>
      <c r="H29" s="28">
        <f t="shared" si="3"/>
        <v>0.73732265853973245</v>
      </c>
    </row>
    <row r="30" spans="1:8" ht="14.25" x14ac:dyDescent="0.2">
      <c r="A30" s="65" t="s">
        <v>79</v>
      </c>
      <c r="B30" s="66" t="s">
        <v>53</v>
      </c>
      <c r="C30" s="67">
        <v>350000</v>
      </c>
      <c r="D30" s="68">
        <f t="shared" si="0"/>
        <v>29166.666666666668</v>
      </c>
      <c r="E30" s="69">
        <f>C30/C15</f>
        <v>2083.3333333333335</v>
      </c>
      <c r="F30" s="70">
        <f t="shared" si="1"/>
        <v>173.61111111111111</v>
      </c>
      <c r="G30" s="71">
        <f t="shared" si="4"/>
        <v>215.05244207408865</v>
      </c>
      <c r="H30" s="72">
        <f t="shared" si="3"/>
        <v>17.921036839507387</v>
      </c>
    </row>
    <row r="31" spans="1:8" ht="15.75" customHeight="1" x14ac:dyDescent="0.2">
      <c r="A31" s="64" t="s">
        <v>56</v>
      </c>
      <c r="B31" s="53" t="s">
        <v>32</v>
      </c>
      <c r="C31" s="53"/>
      <c r="D31" s="53"/>
      <c r="E31" s="33"/>
      <c r="F31" s="34"/>
      <c r="G31" s="29"/>
      <c r="H31" s="28"/>
    </row>
    <row r="32" spans="1:8" ht="14.25" x14ac:dyDescent="0.2">
      <c r="A32" s="63" t="s">
        <v>57</v>
      </c>
      <c r="B32" s="30" t="s">
        <v>33</v>
      </c>
      <c r="C32" s="31">
        <v>690000</v>
      </c>
      <c r="D32" s="34">
        <f t="shared" ref="D32:D52" si="5">C32/12</f>
        <v>57500</v>
      </c>
      <c r="E32" s="33">
        <f>C32/C15</f>
        <v>4107.1428571428569</v>
      </c>
      <c r="F32" s="34">
        <f>E32/12</f>
        <v>342.26190476190476</v>
      </c>
      <c r="G32" s="29">
        <f t="shared" ref="G32:G52" si="6">C32/$C$16</f>
        <v>423.9605286603462</v>
      </c>
      <c r="H32" s="28">
        <f t="shared" ref="H32:H52" si="7">G32/12</f>
        <v>35.33004405502885</v>
      </c>
    </row>
    <row r="33" spans="1:8" s="73" customFormat="1" ht="14.25" x14ac:dyDescent="0.2">
      <c r="A33" s="74" t="s">
        <v>58</v>
      </c>
      <c r="B33" s="75" t="s">
        <v>54</v>
      </c>
      <c r="C33" s="76">
        <v>1104000</v>
      </c>
      <c r="D33" s="77">
        <f t="shared" si="5"/>
        <v>92000</v>
      </c>
      <c r="E33" s="69">
        <f>C33/C15</f>
        <v>6571.4285714285716</v>
      </c>
      <c r="F33" s="70">
        <f t="shared" ref="F33:F52" si="8">E33/12</f>
        <v>547.61904761904759</v>
      </c>
      <c r="G33" s="71">
        <f t="shared" si="6"/>
        <v>678.33684585655385</v>
      </c>
      <c r="H33" s="72">
        <f t="shared" si="7"/>
        <v>56.528070488046154</v>
      </c>
    </row>
    <row r="34" spans="1:8" s="73" customFormat="1" ht="14.25" x14ac:dyDescent="0.2">
      <c r="A34" s="78" t="s">
        <v>59</v>
      </c>
      <c r="B34" s="79" t="s">
        <v>34</v>
      </c>
      <c r="C34" s="80">
        <v>541788</v>
      </c>
      <c r="D34" s="81">
        <f t="shared" si="5"/>
        <v>45149</v>
      </c>
      <c r="E34" s="69">
        <f>C34/C15</f>
        <v>3224.9285714285716</v>
      </c>
      <c r="F34" s="70">
        <f t="shared" si="8"/>
        <v>268.74404761904765</v>
      </c>
      <c r="G34" s="71">
        <f t="shared" si="6"/>
        <v>332.89380710410381</v>
      </c>
      <c r="H34" s="72">
        <f t="shared" si="7"/>
        <v>27.741150592008651</v>
      </c>
    </row>
    <row r="35" spans="1:8" ht="14.25" x14ac:dyDescent="0.2">
      <c r="A35" s="63" t="s">
        <v>60</v>
      </c>
      <c r="B35" s="30" t="s">
        <v>35</v>
      </c>
      <c r="C35" s="31">
        <v>127759</v>
      </c>
      <c r="D35" s="32">
        <f t="shared" si="5"/>
        <v>10646.583333333334</v>
      </c>
      <c r="E35" s="33">
        <f>C35/C15</f>
        <v>760.47023809523807</v>
      </c>
      <c r="F35" s="34">
        <f t="shared" si="8"/>
        <v>63.372519841269842</v>
      </c>
      <c r="G35" s="29">
        <f t="shared" si="6"/>
        <v>78.499671276981402</v>
      </c>
      <c r="H35" s="28">
        <f t="shared" si="7"/>
        <v>6.5416392730817838</v>
      </c>
    </row>
    <row r="36" spans="1:8" ht="14.25" x14ac:dyDescent="0.2">
      <c r="A36" s="63" t="s">
        <v>61</v>
      </c>
      <c r="B36" s="30" t="s">
        <v>36</v>
      </c>
      <c r="C36" s="31">
        <v>240000</v>
      </c>
      <c r="D36" s="32">
        <f t="shared" si="5"/>
        <v>20000</v>
      </c>
      <c r="E36" s="33">
        <f>C36/C15</f>
        <v>1428.5714285714287</v>
      </c>
      <c r="F36" s="34">
        <f t="shared" si="8"/>
        <v>119.04761904761905</v>
      </c>
      <c r="G36" s="29">
        <f t="shared" si="6"/>
        <v>147.46453170794649</v>
      </c>
      <c r="H36" s="28">
        <f t="shared" si="7"/>
        <v>12.288710975662207</v>
      </c>
    </row>
    <row r="37" spans="1:8" ht="14.25" x14ac:dyDescent="0.2">
      <c r="A37" s="63" t="s">
        <v>62</v>
      </c>
      <c r="B37" s="30" t="s">
        <v>37</v>
      </c>
      <c r="C37" s="31">
        <v>17000</v>
      </c>
      <c r="D37" s="32">
        <f t="shared" si="5"/>
        <v>1416.6666666666667</v>
      </c>
      <c r="E37" s="33">
        <f>C37/C15</f>
        <v>101.19047619047619</v>
      </c>
      <c r="F37" s="34">
        <f t="shared" si="8"/>
        <v>8.4325396825396819</v>
      </c>
      <c r="G37" s="29">
        <f t="shared" si="6"/>
        <v>10.445404329312877</v>
      </c>
      <c r="H37" s="28">
        <f t="shared" si="7"/>
        <v>0.87045036077607307</v>
      </c>
    </row>
    <row r="38" spans="1:8" ht="14.25" x14ac:dyDescent="0.2">
      <c r="A38" s="63" t="s">
        <v>63</v>
      </c>
      <c r="B38" s="30" t="s">
        <v>38</v>
      </c>
      <c r="C38" s="31">
        <v>5700</v>
      </c>
      <c r="D38" s="32">
        <f t="shared" si="5"/>
        <v>475</v>
      </c>
      <c r="E38" s="33">
        <f>C38/C15</f>
        <v>33.928571428571431</v>
      </c>
      <c r="F38" s="34">
        <f t="shared" si="8"/>
        <v>2.8273809523809526</v>
      </c>
      <c r="G38" s="29">
        <f t="shared" si="6"/>
        <v>3.5022826280637291</v>
      </c>
      <c r="H38" s="28">
        <f t="shared" si="7"/>
        <v>0.29185688567197743</v>
      </c>
    </row>
    <row r="39" spans="1:8" ht="14.25" x14ac:dyDescent="0.2">
      <c r="A39" s="63" t="s">
        <v>64</v>
      </c>
      <c r="B39" s="30" t="s">
        <v>39</v>
      </c>
      <c r="C39" s="31">
        <v>30000</v>
      </c>
      <c r="D39" s="32">
        <f t="shared" si="5"/>
        <v>2500</v>
      </c>
      <c r="E39" s="33">
        <f>C39/C15</f>
        <v>178.57142857142858</v>
      </c>
      <c r="F39" s="34">
        <f t="shared" si="8"/>
        <v>14.880952380952381</v>
      </c>
      <c r="G39" s="29">
        <f t="shared" si="6"/>
        <v>18.433066463493311</v>
      </c>
      <c r="H39" s="28">
        <f t="shared" si="7"/>
        <v>1.5360888719577759</v>
      </c>
    </row>
    <row r="40" spans="1:8" ht="14.25" x14ac:dyDescent="0.2">
      <c r="A40" s="63" t="s">
        <v>65</v>
      </c>
      <c r="B40" s="30" t="s">
        <v>40</v>
      </c>
      <c r="C40" s="31">
        <v>42000</v>
      </c>
      <c r="D40" s="32">
        <f t="shared" si="5"/>
        <v>3500</v>
      </c>
      <c r="E40" s="33">
        <f>C40/C15</f>
        <v>250</v>
      </c>
      <c r="F40" s="34">
        <f t="shared" si="8"/>
        <v>20.833333333333332</v>
      </c>
      <c r="G40" s="29">
        <f t="shared" si="6"/>
        <v>25.806293048890637</v>
      </c>
      <c r="H40" s="28">
        <f t="shared" si="7"/>
        <v>2.1505244207408865</v>
      </c>
    </row>
    <row r="41" spans="1:8" ht="14.25" x14ac:dyDescent="0.2">
      <c r="A41" s="63" t="s">
        <v>66</v>
      </c>
      <c r="B41" s="30" t="s">
        <v>41</v>
      </c>
      <c r="C41" s="31">
        <v>10000</v>
      </c>
      <c r="D41" s="32">
        <f t="shared" si="5"/>
        <v>833.33333333333337</v>
      </c>
      <c r="E41" s="33">
        <f>C41/C15</f>
        <v>59.523809523809526</v>
      </c>
      <c r="F41" s="34">
        <f t="shared" si="8"/>
        <v>4.9603174603174605</v>
      </c>
      <c r="G41" s="29">
        <f t="shared" si="6"/>
        <v>6.1443554878311044</v>
      </c>
      <c r="H41" s="28">
        <f t="shared" si="7"/>
        <v>0.51202962398592533</v>
      </c>
    </row>
    <row r="42" spans="1:8" ht="14.25" x14ac:dyDescent="0.2">
      <c r="A42" s="63" t="s">
        <v>67</v>
      </c>
      <c r="B42" s="30" t="s">
        <v>42</v>
      </c>
      <c r="C42" s="31">
        <v>10000</v>
      </c>
      <c r="D42" s="32">
        <f t="shared" si="5"/>
        <v>833.33333333333337</v>
      </c>
      <c r="E42" s="33">
        <f>C42/C15</f>
        <v>59.523809523809526</v>
      </c>
      <c r="F42" s="34">
        <f t="shared" si="8"/>
        <v>4.9603174603174605</v>
      </c>
      <c r="G42" s="29">
        <f t="shared" si="6"/>
        <v>6.1443554878311044</v>
      </c>
      <c r="H42" s="28">
        <f t="shared" si="7"/>
        <v>0.51202962398592533</v>
      </c>
    </row>
    <row r="43" spans="1:8" ht="14.25" x14ac:dyDescent="0.2">
      <c r="A43" s="63" t="s">
        <v>68</v>
      </c>
      <c r="B43" s="30" t="s">
        <v>43</v>
      </c>
      <c r="C43" s="31">
        <v>10000</v>
      </c>
      <c r="D43" s="32">
        <f t="shared" si="5"/>
        <v>833.33333333333337</v>
      </c>
      <c r="E43" s="33">
        <f>C43/C15</f>
        <v>59.523809523809526</v>
      </c>
      <c r="F43" s="34">
        <f t="shared" si="8"/>
        <v>4.9603174603174605</v>
      </c>
      <c r="G43" s="29">
        <f t="shared" si="6"/>
        <v>6.1443554878311044</v>
      </c>
      <c r="H43" s="28">
        <f t="shared" si="7"/>
        <v>0.51202962398592533</v>
      </c>
    </row>
    <row r="44" spans="1:8" ht="27" customHeight="1" x14ac:dyDescent="0.2">
      <c r="A44" s="63" t="s">
        <v>69</v>
      </c>
      <c r="B44" s="30" t="s">
        <v>44</v>
      </c>
      <c r="C44" s="31">
        <v>150000</v>
      </c>
      <c r="D44" s="32">
        <f t="shared" si="5"/>
        <v>12500</v>
      </c>
      <c r="E44" s="33">
        <f>C44/C15</f>
        <v>892.85714285714289</v>
      </c>
      <c r="F44" s="34">
        <f t="shared" si="8"/>
        <v>74.404761904761912</v>
      </c>
      <c r="G44" s="29">
        <f t="shared" si="6"/>
        <v>92.165332317466564</v>
      </c>
      <c r="H44" s="28">
        <f t="shared" si="7"/>
        <v>7.6804443597888801</v>
      </c>
    </row>
    <row r="45" spans="1:8" ht="63" customHeight="1" x14ac:dyDescent="0.2">
      <c r="A45" s="63" t="s">
        <v>70</v>
      </c>
      <c r="B45" s="30" t="s">
        <v>45</v>
      </c>
      <c r="C45" s="31">
        <v>400000</v>
      </c>
      <c r="D45" s="32">
        <f t="shared" si="5"/>
        <v>33333.333333333336</v>
      </c>
      <c r="E45" s="33">
        <f>C45/C15</f>
        <v>2380.9523809523807</v>
      </c>
      <c r="F45" s="34">
        <f t="shared" si="8"/>
        <v>198.4126984126984</v>
      </c>
      <c r="G45" s="29">
        <f t="shared" si="6"/>
        <v>245.77421951324416</v>
      </c>
      <c r="H45" s="28">
        <f t="shared" si="7"/>
        <v>20.481184959437012</v>
      </c>
    </row>
    <row r="46" spans="1:8" ht="14.25" x14ac:dyDescent="0.2">
      <c r="A46" s="63" t="s">
        <v>71</v>
      </c>
      <c r="B46" s="30" t="s">
        <v>46</v>
      </c>
      <c r="C46" s="31">
        <v>10000</v>
      </c>
      <c r="D46" s="32">
        <f t="shared" si="5"/>
        <v>833.33333333333337</v>
      </c>
      <c r="E46" s="33">
        <f>C46/C15</f>
        <v>59.523809523809526</v>
      </c>
      <c r="F46" s="34">
        <f t="shared" si="8"/>
        <v>4.9603174603174605</v>
      </c>
      <c r="G46" s="29">
        <f t="shared" si="6"/>
        <v>6.1443554878311044</v>
      </c>
      <c r="H46" s="28">
        <f t="shared" si="7"/>
        <v>0.51202962398592533</v>
      </c>
    </row>
    <row r="47" spans="1:8" ht="14.25" x14ac:dyDescent="0.2">
      <c r="A47" s="63" t="s">
        <v>72</v>
      </c>
      <c r="B47" s="30" t="s">
        <v>55</v>
      </c>
      <c r="C47" s="31">
        <v>50000</v>
      </c>
      <c r="D47" s="32">
        <f t="shared" si="5"/>
        <v>4166.666666666667</v>
      </c>
      <c r="E47" s="33">
        <f>C47/C15</f>
        <v>297.61904761904759</v>
      </c>
      <c r="F47" s="34">
        <f t="shared" si="8"/>
        <v>24.801587301587301</v>
      </c>
      <c r="G47" s="29">
        <f t="shared" si="6"/>
        <v>30.72177743915552</v>
      </c>
      <c r="H47" s="28">
        <f t="shared" si="7"/>
        <v>2.5601481199296265</v>
      </c>
    </row>
    <row r="48" spans="1:8" ht="14.25" x14ac:dyDescent="0.2">
      <c r="A48" s="63" t="s">
        <v>73</v>
      </c>
      <c r="B48" s="30" t="s">
        <v>47</v>
      </c>
      <c r="C48" s="31">
        <v>30000</v>
      </c>
      <c r="D48" s="32">
        <f t="shared" si="5"/>
        <v>2500</v>
      </c>
      <c r="E48" s="33">
        <f>C48/C15</f>
        <v>178.57142857142858</v>
      </c>
      <c r="F48" s="34">
        <f t="shared" si="8"/>
        <v>14.880952380952381</v>
      </c>
      <c r="G48" s="29">
        <f t="shared" si="6"/>
        <v>18.433066463493311</v>
      </c>
      <c r="H48" s="28">
        <f t="shared" si="7"/>
        <v>1.5360888719577759</v>
      </c>
    </row>
    <row r="49" spans="1:8" ht="14.25" x14ac:dyDescent="0.2">
      <c r="A49" s="63" t="s">
        <v>74</v>
      </c>
      <c r="B49" s="30" t="s">
        <v>48</v>
      </c>
      <c r="C49" s="31">
        <v>60000</v>
      </c>
      <c r="D49" s="32">
        <f t="shared" si="5"/>
        <v>5000</v>
      </c>
      <c r="E49" s="33">
        <f>C49/C15</f>
        <v>357.14285714285717</v>
      </c>
      <c r="F49" s="34">
        <f t="shared" si="8"/>
        <v>29.761904761904763</v>
      </c>
      <c r="G49" s="29">
        <f t="shared" si="6"/>
        <v>36.866132926986623</v>
      </c>
      <c r="H49" s="28">
        <f t="shared" si="7"/>
        <v>3.0721777439155518</v>
      </c>
    </row>
    <row r="50" spans="1:8" ht="14.25" x14ac:dyDescent="0.2">
      <c r="A50" s="63" t="s">
        <v>75</v>
      </c>
      <c r="B50" s="30" t="s">
        <v>49</v>
      </c>
      <c r="C50" s="31">
        <v>160000</v>
      </c>
      <c r="D50" s="32">
        <f t="shared" si="5"/>
        <v>13333.333333333334</v>
      </c>
      <c r="E50" s="33">
        <f>C50/C15</f>
        <v>952.38095238095241</v>
      </c>
      <c r="F50" s="34">
        <f t="shared" si="8"/>
        <v>79.365079365079367</v>
      </c>
      <c r="G50" s="29">
        <f t="shared" si="6"/>
        <v>98.309687805297671</v>
      </c>
      <c r="H50" s="28">
        <f t="shared" si="7"/>
        <v>8.1924739837748053</v>
      </c>
    </row>
    <row r="51" spans="1:8" ht="69" customHeight="1" x14ac:dyDescent="0.2">
      <c r="A51" s="63" t="s">
        <v>76</v>
      </c>
      <c r="B51" s="30" t="s">
        <v>50</v>
      </c>
      <c r="C51" s="31">
        <v>300000</v>
      </c>
      <c r="D51" s="32">
        <f t="shared" si="5"/>
        <v>25000</v>
      </c>
      <c r="E51" s="33">
        <f>C51/C15</f>
        <v>1785.7142857142858</v>
      </c>
      <c r="F51" s="34">
        <f t="shared" si="8"/>
        <v>148.80952380952382</v>
      </c>
      <c r="G51" s="29">
        <f t="shared" si="6"/>
        <v>184.33066463493313</v>
      </c>
      <c r="H51" s="28">
        <f t="shared" si="7"/>
        <v>15.36088871957776</v>
      </c>
    </row>
    <row r="52" spans="1:8" ht="14.25" x14ac:dyDescent="0.2">
      <c r="A52" s="63" t="s">
        <v>77</v>
      </c>
      <c r="B52" s="38" t="s">
        <v>51</v>
      </c>
      <c r="C52" s="39">
        <v>180000</v>
      </c>
      <c r="D52" s="41">
        <f t="shared" si="5"/>
        <v>15000</v>
      </c>
      <c r="E52" s="42">
        <f>C52/C15</f>
        <v>1071.4285714285713</v>
      </c>
      <c r="F52" s="40">
        <f t="shared" si="8"/>
        <v>89.285714285714278</v>
      </c>
      <c r="G52" s="43">
        <f t="shared" si="6"/>
        <v>110.59839878095987</v>
      </c>
      <c r="H52" s="44">
        <f t="shared" si="7"/>
        <v>9.2165332317466557</v>
      </c>
    </row>
    <row r="53" spans="1:8" ht="39" customHeight="1" x14ac:dyDescent="0.2">
      <c r="C53" s="45" t="s">
        <v>21</v>
      </c>
      <c r="D53" s="46" t="s">
        <v>22</v>
      </c>
      <c r="E53" s="20" t="s">
        <v>23</v>
      </c>
      <c r="F53" s="21" t="s">
        <v>24</v>
      </c>
      <c r="G53" s="47" t="s">
        <v>25</v>
      </c>
      <c r="H53" s="21" t="s">
        <v>26</v>
      </c>
    </row>
    <row r="54" spans="1:8" ht="21" customHeight="1" x14ac:dyDescent="0.2">
      <c r="B54" s="48" t="s">
        <v>52</v>
      </c>
      <c r="C54" s="49">
        <f>SUM(C25:C52)</f>
        <v>5757647</v>
      </c>
      <c r="D54" s="49">
        <f>SUM(D25:D52)</f>
        <v>479803.91666666657</v>
      </c>
      <c r="E54" s="49">
        <f>SUM(E25:E52)</f>
        <v>34271.708333333328</v>
      </c>
      <c r="F54" s="49">
        <f>SUM(F25:F52)</f>
        <v>2855.9756944444453</v>
      </c>
      <c r="G54" s="49">
        <f>SUM(G25:G52)</f>
        <v>3537.7029941444284</v>
      </c>
      <c r="H54" s="50">
        <f>SUM(H25:H52)</f>
        <v>294.80858284536913</v>
      </c>
    </row>
  </sheetData>
  <mergeCells count="9">
    <mergeCell ref="A21:H21"/>
    <mergeCell ref="E23:F23"/>
    <mergeCell ref="G23:H23"/>
    <mergeCell ref="B31:D31"/>
    <mergeCell ref="B1:F1"/>
    <mergeCell ref="B3:F6"/>
    <mergeCell ref="B8:F8"/>
    <mergeCell ref="C13:F13"/>
    <mergeCell ref="B14:F14"/>
  </mergeCells>
  <phoneticPr fontId="8" type="noConversion"/>
  <pageMargins left="0.74791666666666701" right="0.74791666666666701" top="0.98402777777777795" bottom="0.9840277777777779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Pogrebok</dc:creator>
  <dc:description/>
  <cp:lastModifiedBy>Максим</cp:lastModifiedBy>
  <cp:revision>2</cp:revision>
  <dcterms:created xsi:type="dcterms:W3CDTF">2025-07-02T15:04:38Z</dcterms:created>
  <dcterms:modified xsi:type="dcterms:W3CDTF">2025-07-31T14:56:10Z</dcterms:modified>
  <dc:language>ru-RU</dc:language>
</cp:coreProperties>
</file>