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HYPERPC\Desktop\духанин\доки собрание 22 11 25\"/>
    </mc:Choice>
  </mc:AlternateContent>
  <xr:revisionPtr revIDLastSave="0" documentId="13_ncr:1_{628F6C19-3ACF-4661-81FD-5B12A66F8F06}" xr6:coauthVersionLast="47" xr6:coauthVersionMax="47" xr10:uidLastSave="{00000000-0000-0000-0000-000000000000}"/>
  <bookViews>
    <workbookView xWindow="-120" yWindow="-120" windowWidth="51840" windowHeight="21120" tabRatio="500" xr2:uid="{00000000-000D-0000-FFFF-FFFF00000000}"/>
  </bookViews>
  <sheets>
    <sheet name="Лист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  <ext xmlns:loext="http://schemas.libreoffice.org/" uri="{7626C862-2A13-11E5-B345-FEFF819CDC9F}">
      <loext:extCalcPr stringRefSyntax="CalcA1ExcelA1"/>
    </ext>
  </extLst>
</workbook>
</file>

<file path=xl/calcChain.xml><?xml version="1.0" encoding="utf-8"?>
<calcChain xmlns="http://schemas.openxmlformats.org/spreadsheetml/2006/main">
  <c r="E11" i="1" l="1"/>
  <c r="C13" i="1" s="1"/>
  <c r="E28" i="1"/>
  <c r="F28" i="1" s="1"/>
  <c r="E50" i="1"/>
  <c r="F50" i="1" s="1"/>
  <c r="D50" i="1"/>
  <c r="C35" i="1"/>
  <c r="C53" i="1" s="1"/>
  <c r="D34" i="1"/>
  <c r="D28" i="1"/>
  <c r="E51" i="1"/>
  <c r="F51" i="1" s="1"/>
  <c r="D51" i="1"/>
  <c r="E49" i="1"/>
  <c r="F49" i="1" s="1"/>
  <c r="D49" i="1"/>
  <c r="E48" i="1"/>
  <c r="F48" i="1" s="1"/>
  <c r="D48" i="1"/>
  <c r="E47" i="1"/>
  <c r="F47" i="1" s="1"/>
  <c r="D47" i="1"/>
  <c r="E46" i="1"/>
  <c r="F46" i="1" s="1"/>
  <c r="D46" i="1"/>
  <c r="E45" i="1"/>
  <c r="F45" i="1" s="1"/>
  <c r="D45" i="1"/>
  <c r="E44" i="1"/>
  <c r="F44" i="1" s="1"/>
  <c r="D44" i="1"/>
  <c r="E43" i="1"/>
  <c r="F43" i="1" s="1"/>
  <c r="D43" i="1"/>
  <c r="E42" i="1"/>
  <c r="F42" i="1" s="1"/>
  <c r="D42" i="1"/>
  <c r="E41" i="1"/>
  <c r="F41" i="1" s="1"/>
  <c r="D41" i="1"/>
  <c r="E40" i="1"/>
  <c r="F40" i="1" s="1"/>
  <c r="D40" i="1"/>
  <c r="E39" i="1"/>
  <c r="F39" i="1" s="1"/>
  <c r="D39" i="1"/>
  <c r="E38" i="1"/>
  <c r="F38" i="1" s="1"/>
  <c r="D38" i="1"/>
  <c r="E37" i="1"/>
  <c r="F37" i="1" s="1"/>
  <c r="D37" i="1"/>
  <c r="E36" i="1"/>
  <c r="F36" i="1" s="1"/>
  <c r="D36" i="1"/>
  <c r="E34" i="1"/>
  <c r="F34" i="1" s="1"/>
  <c r="E33" i="1"/>
  <c r="F33" i="1" s="1"/>
  <c r="D33" i="1"/>
  <c r="E31" i="1"/>
  <c r="F31" i="1" s="1"/>
  <c r="D31" i="1"/>
  <c r="E30" i="1"/>
  <c r="F30" i="1" s="1"/>
  <c r="D30" i="1"/>
  <c r="E29" i="1"/>
  <c r="F29" i="1" s="1"/>
  <c r="D29" i="1"/>
  <c r="E27" i="1"/>
  <c r="F27" i="1" s="1"/>
  <c r="D27" i="1"/>
  <c r="E26" i="1"/>
  <c r="D26" i="1"/>
  <c r="D35" i="1" l="1"/>
  <c r="D53" i="1" s="1"/>
  <c r="E35" i="1"/>
  <c r="F35" i="1" s="1"/>
  <c r="F26" i="1"/>
  <c r="F53" i="1" s="1"/>
  <c r="C11" i="1" s="1"/>
  <c r="E53" i="1" l="1"/>
</calcChain>
</file>

<file path=xl/sharedStrings.xml><?xml version="1.0" encoding="utf-8"?>
<sst xmlns="http://schemas.openxmlformats.org/spreadsheetml/2006/main" count="72" uniqueCount="68">
  <si>
    <t>ДОХОДНАЯ ЧАСТЬ</t>
  </si>
  <si>
    <t>Доходы</t>
  </si>
  <si>
    <t>Сумма c уч / мес</t>
  </si>
  <si>
    <t>Итого по участкам</t>
  </si>
  <si>
    <t>Членские взносы</t>
  </si>
  <si>
    <t>Целевые взносы</t>
  </si>
  <si>
    <t>Итого доходная честь на год</t>
  </si>
  <si>
    <t>Участков всего</t>
  </si>
  <si>
    <t>Соток всего</t>
  </si>
  <si>
    <t>Период (мес)</t>
  </si>
  <si>
    <t>РАСХОДНАЯ ЧАСТЬ</t>
  </si>
  <si>
    <t>№</t>
  </si>
  <si>
    <t>Наименование статьи расхода</t>
  </si>
  <si>
    <t>Сумма годовая, руб.</t>
  </si>
  <si>
    <t>Сумма в месяц</t>
  </si>
  <si>
    <t>С участка в год</t>
  </si>
  <si>
    <t>С участка в мес</t>
  </si>
  <si>
    <t>Электроэнергия общего пользования</t>
  </si>
  <si>
    <t>Вывоз ТБО Рузский РО</t>
  </si>
  <si>
    <t>Вывоз ТБО ЭкорегионСервис</t>
  </si>
  <si>
    <t>Мособлгаз</t>
  </si>
  <si>
    <t>Услуги связи, интернет</t>
  </si>
  <si>
    <t>Заработная плата, вкл. НДФЛ:</t>
  </si>
  <si>
    <t>Председатель</t>
  </si>
  <si>
    <t>Взносы с заработной платы</t>
  </si>
  <si>
    <t>Земельный налог</t>
  </si>
  <si>
    <t>Бухгалтерские услуги</t>
  </si>
  <si>
    <t>Бухгалтерская программа</t>
  </si>
  <si>
    <t>Электронный документооборот</t>
  </si>
  <si>
    <t>Банковские услуги</t>
  </si>
  <si>
    <t>Домен, обслуживание сайта</t>
  </si>
  <si>
    <t>Канцелярские расходы</t>
  </si>
  <si>
    <t>Почтовые расходы</t>
  </si>
  <si>
    <t>Транспортные расходы</t>
  </si>
  <si>
    <t>Консультационные, юридические услуги, судебные пошлины</t>
  </si>
  <si>
    <t>Обслуживание шлагбаума</t>
  </si>
  <si>
    <t>Содержание и обслуживание КПП</t>
  </si>
  <si>
    <t>Уборка снега спецтехникой</t>
  </si>
  <si>
    <t>Хозяйственные расходы (приобретение инструмента, ремонт инструмента, расходные материалы для инструмента, в т.ч. бензин, приобретение материалов для мелкого ремонта, лампочек и пр.)</t>
  </si>
  <si>
    <t>Непредвиденные расходы</t>
  </si>
  <si>
    <t>ИТОГО</t>
  </si>
  <si>
    <t>Вывоз картона</t>
  </si>
  <si>
    <t>Вахтер-разнорабочий</t>
  </si>
  <si>
    <t>7.1</t>
  </si>
  <si>
    <t>7.2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</si>
  <si>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</si>
  <si>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</si>
  <si>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</si>
  <si>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</si>
  <si>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</si>
  <si>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</si>
  <si>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</si>
  <si>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</si>
  <si>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</si>
  <si>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</si>
  <si>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</si>
  <si>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</si>
  <si>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</si>
  <si>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</si>
  <si>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</si>
  <si>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</si>
  <si>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</si>
  <si>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Покупка и установка противопожарных щитов в поселке</t>
  </si>
  <si>
    <t>Подготовлена на основании:
Анализа хозяйственной деятельности ДТСН "Духанино Парк" за 2023-2025 года.
Конъюнктурного анализа цен на товары и услуги по итогам расходов за 2023-2025 года  и темпам инфляции.
Подлежит утверждению на Общем собрании членов ДТСН "Духанино Парк" согласно ФЗ-217
Обоснование расходной части по каждому пункту сметы приведено в финансово-экономическом обосновании (ФЭО), прилагаемом к проекту сметы.</t>
  </si>
  <si>
    <t>Приходно-расходная смета ДТСН "Духанино Парк"
на 2026-2027 года.</t>
  </si>
  <si>
    <t>Расчет</t>
  </si>
  <si>
    <t>Сумма окргугленная в соответствии с п. 7.16 Устава</t>
  </si>
  <si>
    <t>В соответствии с п. 7.5 Устава сумма членского взноса уплачивается ежемесячно не позднее 10 числа текущего месяца, за который производится оплата. Пени начисляются с 11 дня неоплаты за текущий месяц в соответсвии с п 7.10 Устава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</si>
</sst>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0"/>
      <color rgb="FF000000"/>
      <name val="Arial"/>
      <charset val="1"/>
    </font>
    <font>
      <b/>
      <sz val="13"/>
      <color rgb="FF000000"/>
      <name val="Arial"/>
      <family val="2"/>
    </font>
    <font>
      <b/>
      <sz val="11"/>
      <color rgb="FF000000"/>
      <name val="Arial"/>
      <family val="2"/>
    </font>
    <font>
      <b/>
      <i/>
      <sz val="14"/>
      <color rgb="FF000000"/>
      <name val="Arial"/>
      <family val="2"/>
    </font>
    <font>
      <sz val="11"/>
      <color rgb="FF000000"/>
      <name val="Arial"/>
      <family val="2"/>
    </font>
    <font>
      <b/>
      <i/>
      <sz val="10"/>
      <color rgb="FF000000"/>
      <name val="Arial"/>
      <family val="2"/>
    </font>
    <font>
      <b/>
      <i/>
      <sz val="11"/>
      <color rgb="FF000000"/>
      <name val="Arial"/>
      <family val="2"/>
    </font>
    <font>
      <b/>
      <sz val="10"/>
      <color rgb="FF000000"/>
      <name val="Arial"/>
      <family val="2"/>
    </font>
    <font>
      <sz val="8"/>
      <name val="Arial"/>
      <family val="2"/>
    </font>
  </fonts>
  <fills count="2">
    <fill>
      <patternFill patternType="none"/>
    </fill>
    <fill>
      <patternFill patternType="gray125"/>
    </fill>
  </fills>
  <borders count="37">
    <border>
      <left/>
      <right/>
      <top/>
      <bottom/>
      <diagonal/>
    </border>
    <border>
      <left style="thick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/>
      <top style="thin">
        <color auto="1"/>
      </top>
      <bottom style="thin">
        <color auto="1"/>
      </bottom>
      <diagonal/>
    </border>
    <border>
      <left style="thick">
        <color auto="1"/>
      </left>
      <right style="thick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thick">
        <color auto="1"/>
      </bottom>
      <diagonal/>
    </border>
    <border>
      <left style="thick">
        <color auto="1"/>
      </left>
      <right style="thin">
        <color auto="1"/>
      </right>
      <top style="thick">
        <color auto="1"/>
      </top>
      <bottom style="thick">
        <color auto="1"/>
      </bottom>
      <diagonal/>
    </border>
    <border>
      <left style="thin">
        <color auto="1"/>
      </left>
      <right style="thin">
        <color auto="1"/>
      </right>
      <top style="thick">
        <color auto="1"/>
      </top>
      <bottom style="thick">
        <color auto="1"/>
      </bottom>
      <diagonal/>
    </border>
    <border>
      <left style="thin">
        <color auto="1"/>
      </left>
      <right/>
      <top style="thick">
        <color auto="1"/>
      </top>
      <bottom style="thick">
        <color auto="1"/>
      </bottom>
      <diagonal/>
    </border>
    <border>
      <left style="thin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 style="thick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 style="thick">
        <color auto="1"/>
      </right>
      <top style="thick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ck">
        <color auto="1"/>
      </bottom>
      <diagonal/>
    </border>
    <border>
      <left/>
      <right/>
      <top style="thick">
        <color auto="1"/>
      </top>
      <bottom style="thick">
        <color auto="1"/>
      </bottom>
      <diagonal/>
    </border>
    <border>
      <left/>
      <right/>
      <top style="thick">
        <color auto="1"/>
      </top>
      <bottom style="thin">
        <color auto="1"/>
      </bottom>
      <diagonal/>
    </border>
    <border>
      <left/>
      <right style="thin">
        <color auto="1"/>
      </right>
      <top style="thick">
        <color auto="1"/>
      </top>
      <bottom style="thin">
        <color auto="1"/>
      </bottom>
      <diagonal/>
    </border>
    <border>
      <left/>
      <right style="thick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ck">
        <color auto="1"/>
      </right>
      <top style="thin">
        <color auto="1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ck">
        <color auto="1"/>
      </left>
      <right/>
      <top style="thick">
        <color auto="1"/>
      </top>
      <bottom style="thin">
        <color auto="1"/>
      </bottom>
      <diagonal/>
    </border>
  </borders>
  <cellStyleXfs count="1">
    <xf numFmtId="0" fontId="0" fillId="0" borderId="0"/>
  </cellStyleXfs>
  <cellXfs count="72">
    <xf numFmtId="0" fontId="0" fillId="0" borderId="0" xfId="0"/>
    <xf numFmtId="0" fontId="2" fillId="0" borderId="3" xfId="0" applyFont="1" applyBorder="1" applyAlignment="1">
      <alignment wrapText="1"/>
    </xf>
    <xf numFmtId="0" fontId="2" fillId="0" borderId="4" xfId="0" applyFont="1" applyBorder="1" applyAlignment="1">
      <alignment horizontal="center" vertical="center" wrapText="1"/>
    </xf>
    <xf numFmtId="4" fontId="2" fillId="0" borderId="4" xfId="0" applyNumberFormat="1" applyFont="1" applyBorder="1" applyAlignment="1">
      <alignment wrapText="1"/>
    </xf>
    <xf numFmtId="0" fontId="2" fillId="0" borderId="4" xfId="0" applyFont="1" applyBorder="1" applyAlignment="1">
      <alignment wrapText="1"/>
    </xf>
    <xf numFmtId="0" fontId="2" fillId="0" borderId="5" xfId="0" applyFont="1" applyBorder="1" applyAlignment="1">
      <alignment wrapText="1"/>
    </xf>
    <xf numFmtId="0" fontId="1" fillId="0" borderId="6" xfId="0" applyFont="1" applyBorder="1" applyAlignment="1">
      <alignment wrapText="1"/>
    </xf>
    <xf numFmtId="0" fontId="2" fillId="0" borderId="3" xfId="0" applyFont="1" applyBorder="1"/>
    <xf numFmtId="0" fontId="2" fillId="0" borderId="4" xfId="0" applyFont="1" applyBorder="1"/>
    <xf numFmtId="0" fontId="2" fillId="0" borderId="5" xfId="0" applyFont="1" applyBorder="1"/>
    <xf numFmtId="0" fontId="5" fillId="0" borderId="12" xfId="0" applyFont="1" applyBorder="1" applyAlignment="1">
      <alignment horizontal="center" vertical="center" wrapText="1"/>
    </xf>
    <xf numFmtId="0" fontId="6" fillId="0" borderId="13" xfId="0" applyFont="1" applyBorder="1" applyAlignment="1">
      <alignment horizontal="center" vertical="center" wrapText="1"/>
    </xf>
    <xf numFmtId="0" fontId="6" fillId="0" borderId="11" xfId="0" applyFont="1" applyBorder="1" applyAlignment="1">
      <alignment horizontal="center" vertical="center" wrapText="1"/>
    </xf>
    <xf numFmtId="0" fontId="6" fillId="0" borderId="14" xfId="0" applyFont="1" applyBorder="1" applyAlignment="1">
      <alignment horizontal="center" vertical="center" wrapText="1"/>
    </xf>
    <xf numFmtId="0" fontId="0" fillId="0" borderId="16" xfId="0" applyFont="1" applyBorder="1" applyAlignment="1">
      <alignment horizontal="left" vertical="center" wrapText="1"/>
    </xf>
    <xf numFmtId="4" fontId="0" fillId="0" borderId="16" xfId="0" applyNumberFormat="1" applyBorder="1" applyAlignment="1">
      <alignment horizontal="right" vertical="center"/>
    </xf>
    <xf numFmtId="4" fontId="4" fillId="0" borderId="17" xfId="0" applyNumberFormat="1" applyFont="1" applyBorder="1" applyAlignment="1">
      <alignment vertical="center"/>
    </xf>
    <xf numFmtId="4" fontId="4" fillId="0" borderId="15" xfId="0" applyNumberFormat="1" applyFont="1" applyBorder="1" applyAlignment="1">
      <alignment vertical="center"/>
    </xf>
    <xf numFmtId="4" fontId="4" fillId="0" borderId="18" xfId="0" applyNumberFormat="1" applyFont="1" applyBorder="1" applyAlignment="1">
      <alignment vertical="center"/>
    </xf>
    <xf numFmtId="0" fontId="0" fillId="0" borderId="4" xfId="0" applyFont="1" applyBorder="1" applyAlignment="1">
      <alignment horizontal="left" vertical="center" wrapText="1"/>
    </xf>
    <xf numFmtId="4" fontId="0" fillId="0" borderId="4" xfId="0" applyNumberFormat="1" applyBorder="1" applyAlignment="1">
      <alignment horizontal="right" vertical="center"/>
    </xf>
    <xf numFmtId="4" fontId="4" fillId="0" borderId="19" xfId="0" applyNumberFormat="1" applyFont="1" applyBorder="1" applyAlignment="1">
      <alignment vertical="center"/>
    </xf>
    <xf numFmtId="4" fontId="4" fillId="0" borderId="3" xfId="0" applyNumberFormat="1" applyFont="1" applyBorder="1" applyAlignment="1">
      <alignment vertical="center"/>
    </xf>
    <xf numFmtId="4" fontId="4" fillId="0" borderId="5" xfId="0" applyNumberFormat="1" applyFont="1" applyBorder="1" applyAlignment="1">
      <alignment vertical="center"/>
    </xf>
    <xf numFmtId="0" fontId="0" fillId="0" borderId="20" xfId="0" applyFont="1" applyBorder="1" applyAlignment="1">
      <alignment horizontal="left" vertical="center" wrapText="1"/>
    </xf>
    <xf numFmtId="4" fontId="0" fillId="0" borderId="20" xfId="0" applyNumberFormat="1" applyBorder="1" applyAlignment="1">
      <alignment horizontal="right" vertical="center"/>
    </xf>
    <xf numFmtId="4" fontId="4" fillId="0" borderId="21" xfId="0" applyNumberFormat="1" applyFont="1" applyBorder="1" applyAlignment="1">
      <alignment vertical="center"/>
    </xf>
    <xf numFmtId="0" fontId="0" fillId="0" borderId="9" xfId="0" applyFont="1" applyBorder="1" applyAlignment="1">
      <alignment horizontal="left" vertical="center" wrapText="1"/>
    </xf>
    <xf numFmtId="4" fontId="0" fillId="0" borderId="9" xfId="0" applyNumberFormat="1" applyBorder="1" applyAlignment="1">
      <alignment horizontal="right" vertical="center"/>
    </xf>
    <xf numFmtId="4" fontId="4" fillId="0" borderId="10" xfId="0" applyNumberFormat="1" applyFont="1" applyBorder="1" applyAlignment="1">
      <alignment vertical="center"/>
    </xf>
    <xf numFmtId="4" fontId="4" fillId="0" borderId="23" xfId="0" applyNumberFormat="1" applyFont="1" applyBorder="1" applyAlignment="1">
      <alignment vertical="center"/>
    </xf>
    <xf numFmtId="4" fontId="4" fillId="0" borderId="8" xfId="0" applyNumberFormat="1" applyFont="1" applyBorder="1" applyAlignment="1">
      <alignment vertical="center"/>
    </xf>
    <xf numFmtId="0" fontId="5" fillId="0" borderId="1" xfId="0" applyFont="1" applyBorder="1" applyAlignment="1">
      <alignment horizontal="center" vertical="center" wrapText="1"/>
    </xf>
    <xf numFmtId="0" fontId="6" fillId="0" borderId="24" xfId="0" applyFont="1" applyBorder="1" applyAlignment="1">
      <alignment horizontal="center" vertical="center" wrapText="1"/>
    </xf>
    <xf numFmtId="0" fontId="2" fillId="0" borderId="11" xfId="0" applyFont="1" applyBorder="1" applyAlignment="1">
      <alignment vertical="center"/>
    </xf>
    <xf numFmtId="4" fontId="2" fillId="0" borderId="12" xfId="0" applyNumberFormat="1" applyFont="1" applyBorder="1" applyAlignment="1">
      <alignment vertical="center"/>
    </xf>
    <xf numFmtId="49" fontId="0" fillId="0" borderId="0" xfId="0" applyNumberFormat="1"/>
    <xf numFmtId="49" fontId="4" fillId="0" borderId="0" xfId="0" applyNumberFormat="1" applyFont="1" applyAlignment="1">
      <alignment wrapText="1"/>
    </xf>
    <xf numFmtId="49" fontId="5" fillId="0" borderId="11" xfId="0" applyNumberFormat="1" applyFont="1" applyBorder="1" applyAlignment="1">
      <alignment horizontal="center" vertical="center" wrapText="1"/>
    </xf>
    <xf numFmtId="49" fontId="7" fillId="0" borderId="15" xfId="0" applyNumberFormat="1" applyFont="1" applyBorder="1" applyAlignment="1">
      <alignment horizontal="right"/>
    </xf>
    <xf numFmtId="49" fontId="7" fillId="0" borderId="3" xfId="0" applyNumberFormat="1" applyFont="1" applyBorder="1" applyAlignment="1">
      <alignment horizontal="right"/>
    </xf>
    <xf numFmtId="49" fontId="7" fillId="0" borderId="2" xfId="0" applyNumberFormat="1" applyFont="1" applyBorder="1" applyAlignment="1">
      <alignment horizontal="right"/>
    </xf>
    <xf numFmtId="49" fontId="7" fillId="0" borderId="15" xfId="0" applyNumberFormat="1" applyFont="1" applyBorder="1" applyAlignment="1">
      <alignment horizontal="right" vertical="center"/>
    </xf>
    <xf numFmtId="49" fontId="7" fillId="0" borderId="3" xfId="0" applyNumberFormat="1" applyFont="1" applyBorder="1" applyAlignment="1">
      <alignment horizontal="right" vertical="center"/>
    </xf>
    <xf numFmtId="4" fontId="0" fillId="0" borderId="0" xfId="0" applyNumberFormat="1"/>
    <xf numFmtId="2" fontId="0" fillId="0" borderId="0" xfId="0" applyNumberFormat="1"/>
    <xf numFmtId="0" fontId="0" fillId="0" borderId="0" xfId="0" applyFill="1"/>
    <xf numFmtId="0" fontId="3" fillId="0" borderId="0" xfId="0" applyFont="1" applyBorder="1" applyAlignment="1">
      <alignment horizontal="center" vertical="center"/>
    </xf>
    <xf numFmtId="0" fontId="2" fillId="0" borderId="28" xfId="0" applyFont="1" applyBorder="1"/>
    <xf numFmtId="0" fontId="2" fillId="0" borderId="20" xfId="0" applyFont="1" applyBorder="1"/>
    <xf numFmtId="0" fontId="4" fillId="0" borderId="20" xfId="0" applyFont="1" applyBorder="1"/>
    <xf numFmtId="0" fontId="4" fillId="0" borderId="29" xfId="0" applyFont="1" applyBorder="1"/>
    <xf numFmtId="0" fontId="3" fillId="0" borderId="1" xfId="0" applyFont="1" applyBorder="1" applyAlignment="1">
      <alignment horizontal="center" vertical="center"/>
    </xf>
    <xf numFmtId="0" fontId="7" fillId="0" borderId="22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center"/>
    </xf>
    <xf numFmtId="4" fontId="1" fillId="0" borderId="5" xfId="0" applyNumberFormat="1" applyFont="1" applyBorder="1" applyAlignment="1">
      <alignment horizontal="center" vertical="center" wrapText="1"/>
    </xf>
    <xf numFmtId="0" fontId="2" fillId="0" borderId="7" xfId="0" applyFont="1" applyBorder="1"/>
    <xf numFmtId="0" fontId="2" fillId="0" borderId="19" xfId="0" applyFont="1" applyBorder="1" applyAlignment="1">
      <alignment horizontal="center" vertical="center" wrapText="1"/>
    </xf>
    <xf numFmtId="0" fontId="2" fillId="0" borderId="27" xfId="0" applyFont="1" applyBorder="1" applyAlignment="1">
      <alignment horizontal="center" vertical="center" wrapText="1"/>
    </xf>
    <xf numFmtId="4" fontId="2" fillId="0" borderId="19" xfId="0" applyNumberFormat="1" applyFont="1" applyBorder="1" applyAlignment="1">
      <alignment horizontal="center" wrapText="1"/>
    </xf>
    <xf numFmtId="4" fontId="2" fillId="0" borderId="27" xfId="0" applyNumberFormat="1" applyFont="1" applyBorder="1" applyAlignment="1">
      <alignment horizontal="center" wrapText="1"/>
    </xf>
    <xf numFmtId="0" fontId="2" fillId="0" borderId="30" xfId="0" applyFont="1" applyBorder="1" applyAlignment="1">
      <alignment horizontal="left" vertical="center" wrapText="1"/>
    </xf>
    <xf numFmtId="0" fontId="2" fillId="0" borderId="31" xfId="0" applyFont="1" applyBorder="1" applyAlignment="1">
      <alignment horizontal="left" vertical="center" wrapText="1"/>
    </xf>
    <xf numFmtId="0" fontId="2" fillId="0" borderId="32" xfId="0" applyFont="1" applyBorder="1" applyAlignment="1">
      <alignment horizontal="left" vertical="center" wrapText="1"/>
    </xf>
    <xf numFmtId="0" fontId="2" fillId="0" borderId="33" xfId="0" applyFont="1" applyBorder="1" applyAlignment="1">
      <alignment horizontal="left" vertical="center" wrapText="1"/>
    </xf>
    <xf numFmtId="0" fontId="2" fillId="0" borderId="34" xfId="0" applyFont="1" applyBorder="1" applyAlignment="1">
      <alignment horizontal="left" vertical="center" wrapText="1"/>
    </xf>
    <xf numFmtId="0" fontId="2" fillId="0" borderId="35" xfId="0" applyFont="1" applyBorder="1" applyAlignment="1">
      <alignment horizontal="left" vertical="center" wrapText="1"/>
    </xf>
    <xf numFmtId="0" fontId="2" fillId="0" borderId="36" xfId="0" applyFont="1" applyBorder="1" applyAlignment="1">
      <alignment horizontal="center"/>
    </xf>
    <xf numFmtId="0" fontId="2" fillId="0" borderId="25" xfId="0" applyFont="1" applyBorder="1" applyAlignment="1">
      <alignment horizontal="center"/>
    </xf>
    <xf numFmtId="0" fontId="2" fillId="0" borderId="26" xfId="0" applyFont="1" applyBorder="1" applyAlignment="1">
      <alignment horizont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53"/>
  <sheetViews>
    <sheetView tabSelected="1" zoomScaleNormal="100" workbookViewId="0">
      <selection activeCell="B18" sqref="B18:F19"/>
    </sheetView>
  </sheetViews>
  <sheetFormatPr defaultColWidth="12.42578125" defaultRowHeight="12.75" x14ac:dyDescent="0.2"/>
  <cols>
    <col min="1" max="1" width="5.42578125" style="36" customWidth="1"/>
    <col min="2" max="2" width="39.7109375" customWidth="1"/>
    <col min="3" max="3" width="13.85546875" customWidth="1"/>
    <col min="4" max="4" width="21" customWidth="1"/>
    <col min="5" max="5" width="19.28515625" customWidth="1"/>
    <col min="6" max="6" width="15.140625" customWidth="1"/>
    <col min="12" max="16" width="14.7109375" bestFit="1" customWidth="1"/>
  </cols>
  <sheetData>
    <row r="1" spans="1:6" ht="44.25" customHeight="1" x14ac:dyDescent="0.2">
      <c r="B1" s="54" t="s">
        <v>64</v>
      </c>
      <c r="C1" s="54"/>
      <c r="D1" s="54"/>
      <c r="E1" s="54"/>
      <c r="F1" s="54"/>
    </row>
    <row r="3" spans="1:6" ht="15.75" customHeight="1" x14ac:dyDescent="0.2">
      <c r="B3" s="55" t="s">
        <v>63</v>
      </c>
      <c r="C3" s="55"/>
      <c r="D3" s="55"/>
      <c r="E3" s="55"/>
      <c r="F3" s="55"/>
    </row>
    <row r="4" spans="1:6" x14ac:dyDescent="0.2">
      <c r="B4" s="55"/>
      <c r="C4" s="55"/>
      <c r="D4" s="55"/>
      <c r="E4" s="55"/>
      <c r="F4" s="55"/>
    </row>
    <row r="5" spans="1:6" x14ac:dyDescent="0.2">
      <c r="B5" s="55"/>
      <c r="C5" s="55"/>
      <c r="D5" s="55"/>
      <c r="E5" s="55"/>
      <c r="F5" s="55"/>
    </row>
    <row r="6" spans="1:6" ht="99" customHeight="1" x14ac:dyDescent="0.2">
      <c r="B6" s="55"/>
      <c r="C6" s="55"/>
      <c r="D6" s="55"/>
      <c r="E6" s="55"/>
      <c r="F6" s="55"/>
    </row>
    <row r="8" spans="1:6" ht="20.25" thickTop="1" thickBot="1" x14ac:dyDescent="0.35">
      <c r="B8" s="56" t="s">
        <v>0</v>
      </c>
      <c r="C8" s="56"/>
      <c r="D8" s="56"/>
      <c r="E8" s="56"/>
      <c r="F8" s="56"/>
    </row>
    <row r="9" spans="1:6" ht="15.75" thickTop="1" x14ac:dyDescent="0.25">
      <c r="B9" s="69" t="s">
        <v>65</v>
      </c>
      <c r="C9" s="70"/>
      <c r="D9" s="70"/>
      <c r="E9" s="70"/>
      <c r="F9" s="71"/>
    </row>
    <row r="10" spans="1:6" ht="58.5" customHeight="1" x14ac:dyDescent="0.25">
      <c r="A10" s="37"/>
      <c r="B10" s="1" t="s">
        <v>1</v>
      </c>
      <c r="C10" s="2" t="s">
        <v>2</v>
      </c>
      <c r="D10" s="2" t="s">
        <v>66</v>
      </c>
      <c r="E10" s="59" t="s">
        <v>3</v>
      </c>
      <c r="F10" s="60"/>
    </row>
    <row r="11" spans="1:6" ht="15" x14ac:dyDescent="0.25">
      <c r="A11" s="37"/>
      <c r="B11" s="1" t="s">
        <v>4</v>
      </c>
      <c r="C11" s="3">
        <f>F53</f>
        <v>2786.4082341269846</v>
      </c>
      <c r="D11" s="3">
        <v>2800</v>
      </c>
      <c r="E11" s="61">
        <f>D11*C15*C17</f>
        <v>5644800</v>
      </c>
      <c r="F11" s="62"/>
    </row>
    <row r="12" spans="1:6" ht="15" x14ac:dyDescent="0.25">
      <c r="A12" s="37"/>
      <c r="B12" s="1" t="s">
        <v>5</v>
      </c>
      <c r="C12" s="4"/>
      <c r="D12" s="4"/>
      <c r="E12" s="4"/>
      <c r="F12" s="5"/>
    </row>
    <row r="13" spans="1:6" ht="16.5" x14ac:dyDescent="0.25">
      <c r="B13" s="6" t="s">
        <v>6</v>
      </c>
      <c r="C13" s="57">
        <f>E11</f>
        <v>5644800</v>
      </c>
      <c r="D13" s="57"/>
      <c r="E13" s="57"/>
      <c r="F13" s="57"/>
    </row>
    <row r="14" spans="1:6" ht="15" x14ac:dyDescent="0.25">
      <c r="B14" s="58"/>
      <c r="C14" s="58"/>
      <c r="D14" s="58"/>
      <c r="E14" s="58"/>
      <c r="F14" s="58"/>
    </row>
    <row r="15" spans="1:6" ht="15" x14ac:dyDescent="0.25">
      <c r="B15" s="7" t="s">
        <v>7</v>
      </c>
      <c r="C15" s="8">
        <v>168</v>
      </c>
      <c r="D15" s="8"/>
      <c r="E15" s="8"/>
      <c r="F15" s="9"/>
    </row>
    <row r="16" spans="1:6" ht="15" x14ac:dyDescent="0.25">
      <c r="B16" s="7" t="s">
        <v>8</v>
      </c>
      <c r="C16" s="8">
        <v>1623</v>
      </c>
      <c r="D16" s="8"/>
      <c r="E16" s="8"/>
      <c r="F16" s="9"/>
    </row>
    <row r="17" spans="1:16" ht="15.75" thickBot="1" x14ac:dyDescent="0.3">
      <c r="B17" s="48" t="s">
        <v>9</v>
      </c>
      <c r="C17" s="49">
        <v>12</v>
      </c>
      <c r="D17" s="50"/>
      <c r="E17" s="50"/>
      <c r="F17" s="51"/>
    </row>
    <row r="18" spans="1:16" ht="34.5" customHeight="1" x14ac:dyDescent="0.2">
      <c r="B18" s="63" t="s">
        <v>67</v>
      </c>
      <c r="C18" s="64"/>
      <c r="D18" s="64"/>
      <c r="E18" s="64"/>
      <c r="F18" s="65"/>
    </row>
    <row r="19" spans="1:16" ht="25.5" customHeight="1" thickBot="1" x14ac:dyDescent="0.25">
      <c r="B19" s="66"/>
      <c r="C19" s="67"/>
      <c r="D19" s="67"/>
      <c r="E19" s="67"/>
      <c r="F19" s="68"/>
    </row>
    <row r="22" spans="1:16" ht="18.75" x14ac:dyDescent="0.2">
      <c r="A22" s="52" t="s">
        <v>10</v>
      </c>
      <c r="B22" s="52"/>
      <c r="C22" s="52"/>
      <c r="D22" s="52"/>
      <c r="E22" s="52"/>
      <c r="F22" s="52"/>
    </row>
    <row r="23" spans="1:16" ht="18.75" x14ac:dyDescent="0.2">
      <c r="A23" s="47"/>
      <c r="B23" s="47"/>
      <c r="C23" s="47"/>
      <c r="D23" s="47"/>
      <c r="E23" s="47"/>
      <c r="F23" s="47"/>
    </row>
    <row r="25" spans="1:16" ht="48" customHeight="1" x14ac:dyDescent="0.2">
      <c r="A25" s="38" t="s">
        <v>11</v>
      </c>
      <c r="B25" s="10" t="s">
        <v>12</v>
      </c>
      <c r="C25" s="10" t="s">
        <v>13</v>
      </c>
      <c r="D25" s="11" t="s">
        <v>14</v>
      </c>
      <c r="E25" s="12" t="s">
        <v>15</v>
      </c>
      <c r="F25" s="13" t="s">
        <v>16</v>
      </c>
    </row>
    <row r="26" spans="1:16" ht="14.25" x14ac:dyDescent="0.2">
      <c r="A26" s="39">
        <v>1</v>
      </c>
      <c r="B26" s="14" t="s">
        <v>17</v>
      </c>
      <c r="C26" s="15">
        <v>200000</v>
      </c>
      <c r="D26" s="16">
        <f t="shared" ref="D26:D31" si="0">C26/12</f>
        <v>16666.666666666668</v>
      </c>
      <c r="E26" s="17">
        <f>C26/C15</f>
        <v>1190.4761904761904</v>
      </c>
      <c r="F26" s="18">
        <f t="shared" ref="F26:F31" si="1">E26/12</f>
        <v>99.206349206349202</v>
      </c>
    </row>
    <row r="27" spans="1:16" ht="14.25" x14ac:dyDescent="0.2">
      <c r="A27" s="40">
        <v>2</v>
      </c>
      <c r="B27" s="19" t="s">
        <v>18</v>
      </c>
      <c r="C27" s="20">
        <v>80000</v>
      </c>
      <c r="D27" s="21">
        <f t="shared" si="0"/>
        <v>6666.666666666667</v>
      </c>
      <c r="E27" s="22">
        <f>C27/C15</f>
        <v>476.1904761904762</v>
      </c>
      <c r="F27" s="23">
        <f t="shared" si="1"/>
        <v>39.682539682539684</v>
      </c>
    </row>
    <row r="28" spans="1:16" ht="14.25" x14ac:dyDescent="0.2">
      <c r="A28" s="39">
        <v>3</v>
      </c>
      <c r="B28" s="19" t="s">
        <v>41</v>
      </c>
      <c r="C28" s="20">
        <v>7200</v>
      </c>
      <c r="D28" s="21">
        <f t="shared" si="0"/>
        <v>600</v>
      </c>
      <c r="E28" s="22">
        <f>C28/C15</f>
        <v>42.857142857142854</v>
      </c>
      <c r="F28" s="23">
        <f t="shared" si="1"/>
        <v>3.5714285714285712</v>
      </c>
    </row>
    <row r="29" spans="1:16" ht="14.25" x14ac:dyDescent="0.2">
      <c r="A29" s="40">
        <v>4</v>
      </c>
      <c r="B29" s="19" t="s">
        <v>19</v>
      </c>
      <c r="C29" s="20">
        <v>800000</v>
      </c>
      <c r="D29" s="21">
        <f t="shared" si="0"/>
        <v>66666.666666666672</v>
      </c>
      <c r="E29" s="22">
        <f>C29/C15</f>
        <v>4761.9047619047615</v>
      </c>
      <c r="F29" s="23">
        <f t="shared" si="1"/>
        <v>396.82539682539681</v>
      </c>
    </row>
    <row r="30" spans="1:16" ht="14.25" x14ac:dyDescent="0.2">
      <c r="A30" s="39">
        <v>5</v>
      </c>
      <c r="B30" s="19" t="s">
        <v>20</v>
      </c>
      <c r="C30" s="20">
        <v>160000</v>
      </c>
      <c r="D30" s="21">
        <f t="shared" si="0"/>
        <v>13333.333333333334</v>
      </c>
      <c r="E30" s="22">
        <f>C30/C15</f>
        <v>952.38095238095241</v>
      </c>
      <c r="F30" s="23">
        <f t="shared" si="1"/>
        <v>79.365079365079367</v>
      </c>
      <c r="K30" s="44"/>
    </row>
    <row r="31" spans="1:16" ht="14.25" x14ac:dyDescent="0.2">
      <c r="A31" s="40">
        <v>6</v>
      </c>
      <c r="B31" s="24" t="s">
        <v>21</v>
      </c>
      <c r="C31" s="25">
        <v>14400</v>
      </c>
      <c r="D31" s="26">
        <f t="shared" si="0"/>
        <v>1200</v>
      </c>
      <c r="E31" s="22">
        <f>C31/C15</f>
        <v>85.714285714285708</v>
      </c>
      <c r="F31" s="23">
        <f t="shared" si="1"/>
        <v>7.1428571428571423</v>
      </c>
      <c r="K31" s="44"/>
      <c r="L31" s="45"/>
      <c r="M31" s="45"/>
      <c r="N31" s="45"/>
      <c r="O31" s="45"/>
      <c r="P31" s="45"/>
    </row>
    <row r="32" spans="1:16" ht="15.75" customHeight="1" x14ac:dyDescent="0.2">
      <c r="A32" s="41">
        <v>7</v>
      </c>
      <c r="B32" s="53" t="s">
        <v>22</v>
      </c>
      <c r="C32" s="53"/>
      <c r="D32" s="53"/>
      <c r="E32" s="22"/>
      <c r="F32" s="23"/>
      <c r="K32" s="44"/>
    </row>
    <row r="33" spans="1:11" ht="14.25" x14ac:dyDescent="0.2">
      <c r="A33" s="40" t="s">
        <v>43</v>
      </c>
      <c r="B33" s="19" t="s">
        <v>23</v>
      </c>
      <c r="C33" s="20">
        <v>690000</v>
      </c>
      <c r="D33" s="23">
        <f t="shared" ref="D33:D51" si="2">C33/12</f>
        <v>57500</v>
      </c>
      <c r="E33" s="22">
        <f>C33/C15</f>
        <v>4107.1428571428569</v>
      </c>
      <c r="F33" s="23">
        <f>E33/12</f>
        <v>342.26190476190476</v>
      </c>
      <c r="K33" s="44"/>
    </row>
    <row r="34" spans="1:11" ht="14.25" x14ac:dyDescent="0.2">
      <c r="A34" s="40" t="s">
        <v>44</v>
      </c>
      <c r="B34" s="19" t="s">
        <v>42</v>
      </c>
      <c r="C34" s="20">
        <v>1380000</v>
      </c>
      <c r="D34" s="23">
        <f t="shared" si="2"/>
        <v>115000</v>
      </c>
      <c r="E34" s="22">
        <f>C34/C15</f>
        <v>8214.2857142857138</v>
      </c>
      <c r="F34" s="23">
        <f>E34/12</f>
        <v>684.52380952380952</v>
      </c>
      <c r="K34" s="44"/>
    </row>
    <row r="35" spans="1:11" ht="14.25" x14ac:dyDescent="0.2">
      <c r="A35" s="39" t="s">
        <v>45</v>
      </c>
      <c r="B35" s="14" t="s">
        <v>24</v>
      </c>
      <c r="C35" s="15">
        <f>(C33+C34)/100*30.2</f>
        <v>625140</v>
      </c>
      <c r="D35" s="16">
        <f t="shared" si="2"/>
        <v>52095</v>
      </c>
      <c r="E35" s="22">
        <f>C35/C15</f>
        <v>3721.0714285714284</v>
      </c>
      <c r="F35" s="23">
        <f t="shared" ref="F35:F51" si="3">E35/12</f>
        <v>310.08928571428572</v>
      </c>
      <c r="K35" s="44"/>
    </row>
    <row r="36" spans="1:11" ht="14.25" x14ac:dyDescent="0.2">
      <c r="A36" s="40" t="s">
        <v>46</v>
      </c>
      <c r="B36" s="19" t="s">
        <v>25</v>
      </c>
      <c r="C36" s="20">
        <v>127759</v>
      </c>
      <c r="D36" s="21">
        <f t="shared" si="2"/>
        <v>10646.583333333334</v>
      </c>
      <c r="E36" s="22">
        <f>C36/C15</f>
        <v>760.47023809523807</v>
      </c>
      <c r="F36" s="23">
        <f t="shared" si="3"/>
        <v>63.372519841269842</v>
      </c>
    </row>
    <row r="37" spans="1:11" ht="14.25" x14ac:dyDescent="0.2">
      <c r="A37" s="39" t="s">
        <v>47</v>
      </c>
      <c r="B37" s="19" t="s">
        <v>26</v>
      </c>
      <c r="C37" s="20">
        <v>240000</v>
      </c>
      <c r="D37" s="21">
        <f t="shared" si="2"/>
        <v>20000</v>
      </c>
      <c r="E37" s="22">
        <f>C37/C15</f>
        <v>1428.5714285714287</v>
      </c>
      <c r="F37" s="23">
        <f t="shared" si="3"/>
        <v>119.04761904761905</v>
      </c>
    </row>
    <row r="38" spans="1:11" ht="14.25" x14ac:dyDescent="0.2">
      <c r="A38" s="40" t="s">
        <v>48</v>
      </c>
      <c r="B38" s="19" t="s">
        <v>27</v>
      </c>
      <c r="C38" s="20">
        <v>19400</v>
      </c>
      <c r="D38" s="21">
        <f t="shared" si="2"/>
        <v>1616.6666666666667</v>
      </c>
      <c r="E38" s="22">
        <f>C38/C15</f>
        <v>115.47619047619048</v>
      </c>
      <c r="F38" s="23">
        <f t="shared" si="3"/>
        <v>9.6230158730158735</v>
      </c>
    </row>
    <row r="39" spans="1:11" ht="14.25" x14ac:dyDescent="0.2">
      <c r="A39" s="39" t="s">
        <v>49</v>
      </c>
      <c r="B39" s="19" t="s">
        <v>28</v>
      </c>
      <c r="C39" s="20">
        <v>8500</v>
      </c>
      <c r="D39" s="21">
        <f t="shared" si="2"/>
        <v>708.33333333333337</v>
      </c>
      <c r="E39" s="22">
        <f>C39/C15</f>
        <v>50.595238095238095</v>
      </c>
      <c r="F39" s="23">
        <f t="shared" si="3"/>
        <v>4.2162698412698409</v>
      </c>
    </row>
    <row r="40" spans="1:11" ht="14.25" x14ac:dyDescent="0.2">
      <c r="A40" s="40" t="s">
        <v>50</v>
      </c>
      <c r="B40" s="19" t="s">
        <v>29</v>
      </c>
      <c r="C40" s="20">
        <v>30000</v>
      </c>
      <c r="D40" s="21">
        <f t="shared" si="2"/>
        <v>2500</v>
      </c>
      <c r="E40" s="22">
        <f>C40/C15</f>
        <v>178.57142857142858</v>
      </c>
      <c r="F40" s="23">
        <f t="shared" si="3"/>
        <v>14.880952380952381</v>
      </c>
    </row>
    <row r="41" spans="1:11" ht="14.25" x14ac:dyDescent="0.2">
      <c r="A41" s="39" t="s">
        <v>51</v>
      </c>
      <c r="B41" s="19" t="s">
        <v>30</v>
      </c>
      <c r="C41" s="20">
        <v>25000</v>
      </c>
      <c r="D41" s="21">
        <f t="shared" si="2"/>
        <v>2083.3333333333335</v>
      </c>
      <c r="E41" s="22">
        <f>C41/C15</f>
        <v>148.8095238095238</v>
      </c>
      <c r="F41" s="23">
        <f t="shared" si="3"/>
        <v>12.40079365079365</v>
      </c>
    </row>
    <row r="42" spans="1:11" ht="14.25" x14ac:dyDescent="0.2">
      <c r="A42" s="40" t="s">
        <v>52</v>
      </c>
      <c r="B42" s="19" t="s">
        <v>31</v>
      </c>
      <c r="C42" s="20">
        <v>10000</v>
      </c>
      <c r="D42" s="21">
        <f t="shared" si="2"/>
        <v>833.33333333333337</v>
      </c>
      <c r="E42" s="22">
        <f>C42/C15</f>
        <v>59.523809523809526</v>
      </c>
      <c r="F42" s="23">
        <f t="shared" si="3"/>
        <v>4.9603174603174605</v>
      </c>
    </row>
    <row r="43" spans="1:11" ht="14.25" x14ac:dyDescent="0.2">
      <c r="A43" s="39" t="s">
        <v>53</v>
      </c>
      <c r="B43" s="19" t="s">
        <v>32</v>
      </c>
      <c r="C43" s="20">
        <v>30000</v>
      </c>
      <c r="D43" s="21">
        <f t="shared" si="2"/>
        <v>2500</v>
      </c>
      <c r="E43" s="22">
        <f>C43/C15</f>
        <v>178.57142857142858</v>
      </c>
      <c r="F43" s="23">
        <f t="shared" si="3"/>
        <v>14.880952380952381</v>
      </c>
    </row>
    <row r="44" spans="1:11" ht="14.25" x14ac:dyDescent="0.2">
      <c r="A44" s="40" t="s">
        <v>54</v>
      </c>
      <c r="B44" s="19" t="s">
        <v>33</v>
      </c>
      <c r="C44" s="20">
        <v>10000</v>
      </c>
      <c r="D44" s="21">
        <f t="shared" si="2"/>
        <v>833.33333333333337</v>
      </c>
      <c r="E44" s="22">
        <f>C44/C15</f>
        <v>59.523809523809526</v>
      </c>
      <c r="F44" s="23">
        <f t="shared" si="3"/>
        <v>4.9603174603174605</v>
      </c>
    </row>
    <row r="45" spans="1:11" ht="27" customHeight="1" x14ac:dyDescent="0.2">
      <c r="A45" s="39" t="s">
        <v>55</v>
      </c>
      <c r="B45" s="19" t="s">
        <v>34</v>
      </c>
      <c r="C45" s="20">
        <v>150000</v>
      </c>
      <c r="D45" s="21">
        <f t="shared" si="2"/>
        <v>12500</v>
      </c>
      <c r="E45" s="22">
        <f>C45/C15</f>
        <v>892.85714285714289</v>
      </c>
      <c r="F45" s="23">
        <f t="shared" si="3"/>
        <v>74.404761904761912</v>
      </c>
      <c r="G45" s="46"/>
    </row>
    <row r="46" spans="1:11" ht="14.25" x14ac:dyDescent="0.2">
      <c r="A46" s="40" t="s">
        <v>56</v>
      </c>
      <c r="B46" s="19" t="s">
        <v>35</v>
      </c>
      <c r="C46" s="20">
        <v>25000</v>
      </c>
      <c r="D46" s="21">
        <f t="shared" si="2"/>
        <v>2083.3333333333335</v>
      </c>
      <c r="E46" s="22">
        <f>C46/C15</f>
        <v>148.8095238095238</v>
      </c>
      <c r="F46" s="23">
        <f t="shared" si="3"/>
        <v>12.40079365079365</v>
      </c>
    </row>
    <row r="47" spans="1:11" ht="14.25" x14ac:dyDescent="0.2">
      <c r="A47" s="39" t="s">
        <v>57</v>
      </c>
      <c r="B47" s="19" t="s">
        <v>36</v>
      </c>
      <c r="C47" s="20">
        <v>30000</v>
      </c>
      <c r="D47" s="21">
        <f t="shared" si="2"/>
        <v>2500</v>
      </c>
      <c r="E47" s="22">
        <f>C47/C15</f>
        <v>178.57142857142858</v>
      </c>
      <c r="F47" s="23">
        <f t="shared" si="3"/>
        <v>14.880952380952381</v>
      </c>
    </row>
    <row r="48" spans="1:11" ht="14.25" x14ac:dyDescent="0.2">
      <c r="A48" s="40" t="s">
        <v>58</v>
      </c>
      <c r="B48" s="19" t="s">
        <v>37</v>
      </c>
      <c r="C48" s="20">
        <v>220000</v>
      </c>
      <c r="D48" s="21">
        <f t="shared" si="2"/>
        <v>18333.333333333332</v>
      </c>
      <c r="E48" s="22">
        <f>C48/C15</f>
        <v>1309.5238095238096</v>
      </c>
      <c r="F48" s="23">
        <f t="shared" si="3"/>
        <v>109.12698412698414</v>
      </c>
    </row>
    <row r="49" spans="1:6" ht="69" customHeight="1" x14ac:dyDescent="0.2">
      <c r="A49" s="42" t="s">
        <v>59</v>
      </c>
      <c r="B49" s="19" t="s">
        <v>38</v>
      </c>
      <c r="C49" s="20">
        <v>325000</v>
      </c>
      <c r="D49" s="21">
        <f t="shared" si="2"/>
        <v>27083.333333333332</v>
      </c>
      <c r="E49" s="22">
        <f>C49/C15</f>
        <v>1934.5238095238096</v>
      </c>
      <c r="F49" s="23">
        <f t="shared" si="3"/>
        <v>161.21031746031747</v>
      </c>
    </row>
    <row r="50" spans="1:6" ht="33.75" customHeight="1" x14ac:dyDescent="0.2">
      <c r="A50" s="42" t="s">
        <v>60</v>
      </c>
      <c r="B50" s="24" t="s">
        <v>62</v>
      </c>
      <c r="C50" s="25">
        <v>170000</v>
      </c>
      <c r="D50" s="26">
        <f t="shared" si="2"/>
        <v>14166.666666666666</v>
      </c>
      <c r="E50" s="22">
        <f>C50/C15</f>
        <v>1011.9047619047619</v>
      </c>
      <c r="F50" s="23">
        <f t="shared" ref="F50" si="4">E50/12</f>
        <v>84.325396825396822</v>
      </c>
    </row>
    <row r="51" spans="1:6" ht="14.25" x14ac:dyDescent="0.2">
      <c r="A51" s="43" t="s">
        <v>61</v>
      </c>
      <c r="B51" s="27" t="s">
        <v>39</v>
      </c>
      <c r="C51" s="28">
        <v>240000</v>
      </c>
      <c r="D51" s="30">
        <f t="shared" si="2"/>
        <v>20000</v>
      </c>
      <c r="E51" s="31">
        <f>C51/C15</f>
        <v>1428.5714285714287</v>
      </c>
      <c r="F51" s="29">
        <f t="shared" si="3"/>
        <v>119.04761904761905</v>
      </c>
    </row>
    <row r="52" spans="1:6" ht="39" customHeight="1" x14ac:dyDescent="0.2">
      <c r="C52" s="32" t="s">
        <v>13</v>
      </c>
      <c r="D52" s="33" t="s">
        <v>14</v>
      </c>
      <c r="E52" s="12" t="s">
        <v>15</v>
      </c>
      <c r="F52" s="13" t="s">
        <v>16</v>
      </c>
    </row>
    <row r="53" spans="1:6" ht="21" customHeight="1" x14ac:dyDescent="0.2">
      <c r="B53" s="34" t="s">
        <v>40</v>
      </c>
      <c r="C53" s="35">
        <f t="shared" ref="C53:F53" si="5">SUM(C26:C51)</f>
        <v>5617399</v>
      </c>
      <c r="D53" s="35">
        <f t="shared" si="5"/>
        <v>468116.5833333332</v>
      </c>
      <c r="E53" s="35">
        <f t="shared" si="5"/>
        <v>33436.898809523795</v>
      </c>
      <c r="F53" s="35">
        <f t="shared" si="5"/>
        <v>2786.4082341269846</v>
      </c>
    </row>
  </sheetData>
  <mergeCells count="11">
    <mergeCell ref="A22:F22"/>
    <mergeCell ref="B32:D32"/>
    <mergeCell ref="B1:F1"/>
    <mergeCell ref="B3:F6"/>
    <mergeCell ref="B8:F8"/>
    <mergeCell ref="C13:F13"/>
    <mergeCell ref="B14:F14"/>
    <mergeCell ref="E10:F10"/>
    <mergeCell ref="E11:F11"/>
    <mergeCell ref="B18:F19"/>
    <mergeCell ref="B9:F9"/>
  </mergeCells>
  <phoneticPr fontId="8" type="noConversion"/>
  <pageMargins left="0.74791666666666701" right="0.74791666666666701" top="0.98402777777777795" bottom="0.98402777777777795" header="0.511811023622047" footer="0.511811023622047"/>
  <pageSetup paperSize="9" orientation="portrait" horizontalDpi="300" verticalDpi="30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9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Pogrebok</dc:creator>
  <dc:description/>
  <cp:lastModifiedBy>Максим</cp:lastModifiedBy>
  <cp:revision>2</cp:revision>
  <dcterms:created xsi:type="dcterms:W3CDTF">2025-07-02T15:04:38Z</dcterms:created>
  <dcterms:modified xsi:type="dcterms:W3CDTF">2025-11-15T13:40:07Z</dcterms:modified>
  <dc:language>ru-RU</dc:language>
</cp:coreProperties>
</file>